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 работе\Иркутский 86. 2 комнатная. 9 из 9\"/>
    </mc:Choice>
  </mc:AlternateContent>
  <bookViews>
    <workbookView xWindow="0" yWindow="30270" windowWidth="14415" windowHeight="11355" tabRatio="405"/>
  </bookViews>
  <sheets>
    <sheet name="Исследование цен от 31.05.2020" sheetId="1" r:id="rId1"/>
    <sheet name="Формат работы" sheetId="2" r:id="rId2"/>
  </sheets>
  <definedNames>
    <definedName name="_xlnm.Print_Area" localSheetId="0">'Исследование цен от 31.05.2020'!$C$2:$AU$124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8" i="1" l="1"/>
  <c r="AQ77" i="1"/>
  <c r="AQ76" i="1"/>
  <c r="AP77" i="1"/>
  <c r="AR77" i="1" s="1"/>
  <c r="AP76" i="1"/>
  <c r="AR76" i="1" s="1"/>
  <c r="AA82" i="1"/>
  <c r="AC82" i="1" s="1"/>
  <c r="AE82" i="1" s="1"/>
  <c r="Z59" i="1"/>
  <c r="AB59" i="1" s="1"/>
  <c r="AD59" i="1" s="1"/>
  <c r="AC81" i="1"/>
  <c r="AE81" i="1" s="1"/>
  <c r="AA64" i="1"/>
  <c r="AD104" i="1"/>
  <c r="AF104" i="1" s="1"/>
  <c r="AC104" i="1"/>
  <c r="AE104" i="1" s="1"/>
  <c r="AD103" i="1"/>
  <c r="AF103" i="1" s="1"/>
  <c r="AC103" i="1"/>
  <c r="AE103" i="1" s="1"/>
  <c r="AD102" i="1"/>
  <c r="AF102" i="1" s="1"/>
  <c r="AC102" i="1"/>
  <c r="AE102" i="1" s="1"/>
  <c r="AA31" i="1"/>
  <c r="AC31" i="1" s="1"/>
  <c r="AE31" i="1" s="1"/>
  <c r="AA48" i="1"/>
  <c r="AC48" i="1" s="1"/>
  <c r="AD101" i="1"/>
  <c r="AF101" i="1" s="1"/>
  <c r="AC101" i="1"/>
  <c r="AE101" i="1" s="1"/>
  <c r="AB82" i="1"/>
  <c r="AD82" i="1" s="1"/>
  <c r="AF82" i="1" s="1"/>
  <c r="AA69" i="1"/>
  <c r="AE69" i="1" s="1"/>
  <c r="AD100" i="1"/>
  <c r="AF100" i="1" s="1"/>
  <c r="AC100" i="1"/>
  <c r="AE100" i="1" s="1"/>
  <c r="AD99" i="1"/>
  <c r="AF99" i="1" s="1"/>
  <c r="AC99" i="1"/>
  <c r="AE99" i="1" s="1"/>
  <c r="AD98" i="1"/>
  <c r="AF98" i="1" s="1"/>
  <c r="AC98" i="1"/>
  <c r="AE98" i="1" s="1"/>
  <c r="AD97" i="1"/>
  <c r="AF97" i="1" s="1"/>
  <c r="AC97" i="1"/>
  <c r="AE97" i="1" s="1"/>
  <c r="AD96" i="1"/>
  <c r="AF96" i="1" s="1"/>
  <c r="AC96" i="1"/>
  <c r="AE96" i="1" s="1"/>
  <c r="AD95" i="1"/>
  <c r="AF95" i="1" s="1"/>
  <c r="AC95" i="1"/>
  <c r="AE95" i="1" s="1"/>
  <c r="AA90" i="1"/>
  <c r="AC90" i="1" s="1"/>
  <c r="AE90" i="1" s="1"/>
  <c r="AD89" i="1"/>
  <c r="AF89" i="1" s="1"/>
  <c r="AC89" i="1"/>
  <c r="AE89" i="1" s="1"/>
  <c r="AD94" i="1"/>
  <c r="AF94" i="1" s="1"/>
  <c r="AC94" i="1"/>
  <c r="AE94" i="1" s="1"/>
  <c r="AA66" i="1"/>
  <c r="AE66" i="1" s="1"/>
  <c r="AD93" i="1"/>
  <c r="AF93" i="1" s="1"/>
  <c r="AC93" i="1"/>
  <c r="AE93" i="1" s="1"/>
  <c r="AA39" i="1"/>
  <c r="AD92" i="1"/>
  <c r="AF92" i="1" s="1"/>
  <c r="AC92" i="1"/>
  <c r="AE92" i="1" s="1"/>
  <c r="AD91" i="1"/>
  <c r="AF91" i="1" s="1"/>
  <c r="AC91" i="1"/>
  <c r="AE91" i="1" s="1"/>
  <c r="AD88" i="1"/>
  <c r="AF88" i="1" s="1"/>
  <c r="AC88" i="1"/>
  <c r="AE88" i="1" s="1"/>
  <c r="AD87" i="1"/>
  <c r="AF87" i="1" s="1"/>
  <c r="AC87" i="1"/>
  <c r="AE87" i="1" s="1"/>
  <c r="AD86" i="1"/>
  <c r="AF86" i="1" s="1"/>
  <c r="AC86" i="1"/>
  <c r="AE86" i="1" s="1"/>
  <c r="AD85" i="1"/>
  <c r="AF85" i="1" s="1"/>
  <c r="AC85" i="1"/>
  <c r="AE85" i="1" s="1"/>
  <c r="AD84" i="1"/>
  <c r="AF84" i="1" s="1"/>
  <c r="AC84" i="1"/>
  <c r="AE84" i="1" s="1"/>
  <c r="AD83" i="1"/>
  <c r="AF83" i="1" s="1"/>
  <c r="AC83" i="1"/>
  <c r="AE83" i="1" s="1"/>
  <c r="AA67" i="1"/>
  <c r="AE67" i="1" s="1"/>
  <c r="AA65" i="1"/>
  <c r="AE65" i="1" s="1"/>
  <c r="AE64" i="1"/>
  <c r="AA63" i="1"/>
  <c r="AE63" i="1" s="1"/>
  <c r="AA62" i="1"/>
  <c r="AC62" i="1" s="1"/>
  <c r="AA59" i="1"/>
  <c r="AC59" i="1" s="1"/>
  <c r="AA57" i="1"/>
  <c r="AC57" i="1" s="1"/>
  <c r="AA56" i="1"/>
  <c r="AC56" i="1" s="1"/>
  <c r="AA54" i="1"/>
  <c r="AC54" i="1" s="1"/>
  <c r="AA53" i="1"/>
  <c r="AC53" i="1" s="1"/>
  <c r="AA52" i="1"/>
  <c r="AC52" i="1" s="1"/>
  <c r="AA51" i="1"/>
  <c r="AC51" i="1" s="1"/>
  <c r="AA68" i="1"/>
  <c r="AE68" i="1" s="1"/>
  <c r="AA46" i="1"/>
  <c r="AC46" i="1" s="1"/>
  <c r="AA45" i="1"/>
  <c r="AC45" i="1" s="1"/>
  <c r="AA41" i="1"/>
  <c r="AC41" i="1" s="1"/>
  <c r="AA40" i="1"/>
  <c r="AC40" i="1" s="1"/>
  <c r="AA37" i="1"/>
  <c r="AC37" i="1" s="1"/>
  <c r="AA35" i="1"/>
  <c r="AC35" i="1" s="1"/>
  <c r="AA34" i="1"/>
  <c r="AC34" i="1" s="1"/>
  <c r="AA20" i="1"/>
  <c r="AC20" i="1" s="1"/>
  <c r="AE20" i="1" s="1"/>
  <c r="AG20" i="1" s="1"/>
  <c r="AK20" i="1" s="1"/>
  <c r="AA61" i="1"/>
  <c r="AC61" i="1" s="1"/>
  <c r="AA60" i="1"/>
  <c r="AC60" i="1" s="1"/>
  <c r="AA58" i="1"/>
  <c r="AC58" i="1" s="1"/>
  <c r="AA55" i="1"/>
  <c r="AC55" i="1" s="1"/>
  <c r="AA50" i="1"/>
  <c r="AC50" i="1" s="1"/>
  <c r="AA49" i="1"/>
  <c r="AC49" i="1" s="1"/>
  <c r="AA47" i="1"/>
  <c r="AC47" i="1" s="1"/>
  <c r="AA8" i="1"/>
  <c r="AC8" i="1" s="1"/>
  <c r="AE8" i="1" s="1"/>
  <c r="AG8" i="1" s="1"/>
  <c r="AA44" i="1"/>
  <c r="AC44" i="1" s="1"/>
  <c r="AA43" i="1"/>
  <c r="AC43" i="1" s="1"/>
  <c r="AA42" i="1"/>
  <c r="AC42" i="1" s="1"/>
  <c r="AA38" i="1"/>
  <c r="AA36" i="1"/>
  <c r="AD80" i="1"/>
  <c r="AF80" i="1" s="1"/>
  <c r="AC80" i="1"/>
  <c r="AE80" i="1" s="1"/>
  <c r="AD78" i="1"/>
  <c r="AF78" i="1" s="1"/>
  <c r="AC78" i="1"/>
  <c r="AE78" i="1" s="1"/>
  <c r="AD75" i="1"/>
  <c r="AF75" i="1" s="1"/>
  <c r="AC75" i="1"/>
  <c r="AE75" i="1" s="1"/>
  <c r="AD74" i="1"/>
  <c r="AF74" i="1" s="1"/>
  <c r="AC74" i="1"/>
  <c r="AE74" i="1" s="1"/>
  <c r="AD73" i="1"/>
  <c r="AF73" i="1" s="1"/>
  <c r="AC73" i="1"/>
  <c r="AE73" i="1" s="1"/>
  <c r="AD72" i="1"/>
  <c r="AF72" i="1" s="1"/>
  <c r="AC72" i="1"/>
  <c r="AE72" i="1" s="1"/>
  <c r="AD71" i="1"/>
  <c r="AF71" i="1" s="1"/>
  <c r="AC71" i="1"/>
  <c r="AE71" i="1" s="1"/>
  <c r="AD70" i="1"/>
  <c r="AF70" i="1" s="1"/>
  <c r="AC70" i="1"/>
  <c r="AE70" i="1" s="1"/>
  <c r="AA19" i="1"/>
  <c r="AC19" i="1" s="1"/>
  <c r="AE19" i="1" s="1"/>
  <c r="AG19" i="1" s="1"/>
  <c r="AK19" i="1" s="1"/>
  <c r="AA18" i="1"/>
  <c r="AC18" i="1" s="1"/>
  <c r="AE18" i="1" s="1"/>
  <c r="AG18" i="1" s="1"/>
  <c r="AA17" i="1"/>
  <c r="AC17" i="1" s="1"/>
  <c r="AE17" i="1" s="1"/>
  <c r="AG17" i="1" s="1"/>
  <c r="AI17" i="1" s="1"/>
  <c r="AA13" i="1"/>
  <c r="AC13" i="1" s="1"/>
  <c r="AE13" i="1" s="1"/>
  <c r="AG13" i="1" s="1"/>
  <c r="AK13" i="1" s="1"/>
  <c r="AA12" i="1"/>
  <c r="AC12" i="1" s="1"/>
  <c r="AE12" i="1" s="1"/>
  <c r="AG12" i="1" s="1"/>
  <c r="AK12" i="1" s="1"/>
  <c r="AA33" i="1"/>
  <c r="AC33" i="1" s="1"/>
  <c r="AE33" i="1" s="1"/>
  <c r="AC79" i="1"/>
  <c r="AE79" i="1" s="1"/>
  <c r="AA32" i="1"/>
  <c r="AC32" i="1" s="1"/>
  <c r="AE32" i="1" s="1"/>
  <c r="AA30" i="1"/>
  <c r="AC30" i="1" s="1"/>
  <c r="AE30" i="1" s="1"/>
  <c r="AA29" i="1"/>
  <c r="AC29" i="1" s="1"/>
  <c r="AE29" i="1" s="1"/>
  <c r="AA28" i="1"/>
  <c r="AC28" i="1" s="1"/>
  <c r="AE28" i="1" s="1"/>
  <c r="AA27" i="1"/>
  <c r="AC27" i="1" s="1"/>
  <c r="AE27" i="1" s="1"/>
  <c r="AG27" i="1" s="1"/>
  <c r="AA23" i="1"/>
  <c r="AC23" i="1" s="1"/>
  <c r="AE23" i="1" s="1"/>
  <c r="AG23" i="1" s="1"/>
  <c r="AI23" i="1" s="1"/>
  <c r="AA16" i="1"/>
  <c r="AC16" i="1" s="1"/>
  <c r="AE16" i="1" s="1"/>
  <c r="AG16" i="1" s="1"/>
  <c r="AI16" i="1" s="1"/>
  <c r="AC77" i="1"/>
  <c r="AE77" i="1" s="1"/>
  <c r="AC76" i="1"/>
  <c r="AE76" i="1" s="1"/>
  <c r="AA11" i="1"/>
  <c r="AC11" i="1" s="1"/>
  <c r="AE11" i="1" s="1"/>
  <c r="AG11" i="1" s="1"/>
  <c r="AI11" i="1" s="1"/>
  <c r="AA10" i="1"/>
  <c r="AC10" i="1" s="1"/>
  <c r="AE10" i="1" s="1"/>
  <c r="AG10" i="1" s="1"/>
  <c r="AI10" i="1" s="1"/>
  <c r="AA9" i="1"/>
  <c r="AC9" i="1" s="1"/>
  <c r="AE9" i="1" s="1"/>
  <c r="AG9" i="1" s="1"/>
  <c r="AI9" i="1" s="1"/>
  <c r="AA26" i="1"/>
  <c r="AC26" i="1" s="1"/>
  <c r="AE26" i="1" s="1"/>
  <c r="AG26" i="1" s="1"/>
  <c r="AK26" i="1" s="1"/>
  <c r="AA14" i="1"/>
  <c r="AC14" i="1" s="1"/>
  <c r="AE14" i="1" s="1"/>
  <c r="AG14" i="1" s="1"/>
  <c r="AA21" i="1"/>
  <c r="AC21" i="1" s="1"/>
  <c r="AE21" i="1" s="1"/>
  <c r="AG21" i="1" s="1"/>
  <c r="AK21" i="1" s="1"/>
  <c r="AA25" i="1"/>
  <c r="AC25" i="1" s="1"/>
  <c r="AE25" i="1" s="1"/>
  <c r="AG25" i="1" s="1"/>
  <c r="AA24" i="1"/>
  <c r="AC24" i="1" s="1"/>
  <c r="AE24" i="1" s="1"/>
  <c r="AG24" i="1" s="1"/>
  <c r="AK24" i="1" s="1"/>
  <c r="AA22" i="1"/>
  <c r="AC22" i="1" s="1"/>
  <c r="AE22" i="1" s="1"/>
  <c r="AG22" i="1" s="1"/>
  <c r="AA15" i="1"/>
  <c r="AC15" i="1" s="1"/>
  <c r="AE15" i="1" s="1"/>
  <c r="AG15" i="1" s="1"/>
  <c r="AA7" i="1"/>
  <c r="AC7" i="1" s="1"/>
  <c r="AE7" i="1" s="1"/>
  <c r="AG7" i="1" s="1"/>
  <c r="AK7" i="1" s="1"/>
  <c r="AA6" i="1"/>
  <c r="AP74" i="1"/>
  <c r="AP75" i="1"/>
  <c r="AP73" i="1"/>
  <c r="AP72" i="1"/>
  <c r="AP71" i="1"/>
  <c r="AP70" i="1"/>
  <c r="AI20" i="1" l="1"/>
  <c r="AI13" i="1"/>
  <c r="AI19" i="1"/>
  <c r="AI24" i="1"/>
  <c r="AQ122" i="1"/>
  <c r="AI12" i="1"/>
  <c r="AI21" i="1"/>
  <c r="AI26" i="1"/>
  <c r="AI7" i="1"/>
  <c r="AR122" i="1"/>
  <c r="AC6" i="1"/>
  <c r="AE6" i="1" s="1"/>
  <c r="AG6" i="1" s="1"/>
  <c r="AC38" i="1"/>
  <c r="AC39" i="1"/>
  <c r="AC36" i="1"/>
  <c r="AP122" i="1"/>
  <c r="Z14" i="1"/>
  <c r="AB14" i="1" s="1"/>
  <c r="AD14" i="1" s="1"/>
  <c r="AF14" i="1" s="1"/>
  <c r="AH14" i="1" s="1"/>
  <c r="Z65" i="1"/>
  <c r="AB65" i="1" s="1"/>
  <c r="AF65" i="1" s="1"/>
  <c r="AK6" i="1" l="1"/>
  <c r="AI6" i="1"/>
  <c r="AI122" i="1" s="1"/>
  <c r="AG122" i="1"/>
  <c r="AK122" i="1"/>
  <c r="Z68" i="1"/>
  <c r="AB68" i="1" s="1"/>
  <c r="AF68" i="1" s="1"/>
  <c r="Z69" i="1"/>
  <c r="AB69" i="1" s="1"/>
  <c r="AF69" i="1" s="1"/>
  <c r="Z36" i="1"/>
  <c r="AB36" i="1" s="1"/>
  <c r="Z40" i="1"/>
  <c r="AB40" i="1" s="1"/>
  <c r="AD40" i="1" s="1"/>
  <c r="Z81" i="1"/>
  <c r="Z41" i="1"/>
  <c r="AB41" i="1" s="1"/>
  <c r="AD41" i="1" s="1"/>
  <c r="Z46" i="1"/>
  <c r="AB46" i="1" s="1"/>
  <c r="AD46" i="1" s="1"/>
  <c r="Z74" i="1"/>
  <c r="Z44" i="1"/>
  <c r="AB44" i="1" s="1"/>
  <c r="AD44" i="1" s="1"/>
  <c r="Z45" i="1"/>
  <c r="AB45" i="1" s="1"/>
  <c r="AD45" i="1" s="1"/>
  <c r="Z38" i="1"/>
  <c r="AB38" i="1" s="1"/>
  <c r="Z100" i="1"/>
  <c r="Z96" i="1"/>
  <c r="Z35" i="1"/>
  <c r="AB35" i="1" s="1"/>
  <c r="AD35" i="1" s="1"/>
  <c r="Z91" i="1"/>
  <c r="Z92" i="1"/>
  <c r="Z72" i="1"/>
  <c r="Z89" i="1"/>
  <c r="Z95" i="1"/>
  <c r="Z94" i="1"/>
  <c r="Z30" i="1"/>
  <c r="AB30" i="1" s="1"/>
  <c r="AD30" i="1" s="1"/>
  <c r="AF30" i="1" s="1"/>
  <c r="Z6" i="1"/>
  <c r="AB6" i="1" s="1"/>
  <c r="Z29" i="1"/>
  <c r="AB29" i="1" s="1"/>
  <c r="AD29" i="1" s="1"/>
  <c r="AF29" i="1" s="1"/>
  <c r="Z87" i="1"/>
  <c r="Z70" i="1"/>
  <c r="Z73" i="1"/>
  <c r="Z78" i="1"/>
  <c r="Z71" i="1"/>
  <c r="AD36" i="1" l="1"/>
  <c r="AD38" i="1"/>
  <c r="AD81" i="1"/>
  <c r="AF81" i="1" s="1"/>
  <c r="AD6" i="1"/>
  <c r="AF6" i="1" s="1"/>
  <c r="AH6" i="1" s="1"/>
  <c r="Y122" i="1"/>
  <c r="Z39" i="1"/>
  <c r="AB39" i="1" s="1"/>
  <c r="Z104" i="1"/>
  <c r="Z93" i="1"/>
  <c r="Z88" i="1"/>
  <c r="Z48" i="1"/>
  <c r="AB48" i="1" s="1"/>
  <c r="AD48" i="1" s="1"/>
  <c r="Z31" i="1"/>
  <c r="AB31" i="1" s="1"/>
  <c r="AD31" i="1" s="1"/>
  <c r="AF31" i="1" s="1"/>
  <c r="Z66" i="1"/>
  <c r="AB66" i="1" s="1"/>
  <c r="AF66" i="1" s="1"/>
  <c r="Z101" i="1"/>
  <c r="Z99" i="1"/>
  <c r="Z97" i="1"/>
  <c r="Z98" i="1"/>
  <c r="Z103" i="1"/>
  <c r="Z85" i="1"/>
  <c r="Z84" i="1"/>
  <c r="Z86" i="1"/>
  <c r="Z83" i="1"/>
  <c r="Z102" i="1"/>
  <c r="Z62" i="1"/>
  <c r="AB62" i="1" s="1"/>
  <c r="AD62" i="1" s="1"/>
  <c r="Z57" i="1"/>
  <c r="AB57" i="1" s="1"/>
  <c r="AD57" i="1" s="1"/>
  <c r="Z54" i="1"/>
  <c r="AB54" i="1" s="1"/>
  <c r="AD54" i="1" s="1"/>
  <c r="Z53" i="1"/>
  <c r="AB53" i="1" s="1"/>
  <c r="AD53" i="1" s="1"/>
  <c r="Z67" i="1"/>
  <c r="AB67" i="1" s="1"/>
  <c r="AF67" i="1" s="1"/>
  <c r="Z37" i="1"/>
  <c r="AB37" i="1" s="1"/>
  <c r="Z34" i="1"/>
  <c r="AB34" i="1" s="1"/>
  <c r="AD34" i="1" s="1"/>
  <c r="Z52" i="1"/>
  <c r="AB52" i="1" s="1"/>
  <c r="AD52" i="1" s="1"/>
  <c r="Z51" i="1"/>
  <c r="AB51" i="1" s="1"/>
  <c r="AD51" i="1" s="1"/>
  <c r="Z42" i="1"/>
  <c r="AB42" i="1" s="1"/>
  <c r="AD42" i="1" s="1"/>
  <c r="Z80" i="1"/>
  <c r="Z64" i="1"/>
  <c r="Z63" i="1"/>
  <c r="AB63" i="1" s="1"/>
  <c r="AF63" i="1" s="1"/>
  <c r="Z61" i="1"/>
  <c r="AB61" i="1" s="1"/>
  <c r="AD61" i="1" s="1"/>
  <c r="Z60" i="1"/>
  <c r="AB60" i="1" s="1"/>
  <c r="AD60" i="1" s="1"/>
  <c r="Z58" i="1"/>
  <c r="AB58" i="1" s="1"/>
  <c r="AD58" i="1" s="1"/>
  <c r="Z55" i="1"/>
  <c r="AB55" i="1" s="1"/>
  <c r="AD55" i="1" s="1"/>
  <c r="Z50" i="1"/>
  <c r="AB50" i="1" s="1"/>
  <c r="AD50" i="1" s="1"/>
  <c r="Z49" i="1"/>
  <c r="AB49" i="1" s="1"/>
  <c r="AD49" i="1" s="1"/>
  <c r="Z47" i="1"/>
  <c r="AB47" i="1" s="1"/>
  <c r="AD47" i="1" s="1"/>
  <c r="Z43" i="1"/>
  <c r="AB43" i="1" s="1"/>
  <c r="AD43" i="1" s="1"/>
  <c r="Z90" i="1"/>
  <c r="AB90" i="1" s="1"/>
  <c r="AD90" i="1" s="1"/>
  <c r="AF90" i="1" s="1"/>
  <c r="Z26" i="1"/>
  <c r="AB26" i="1" s="1"/>
  <c r="AD26" i="1" s="1"/>
  <c r="AF26" i="1" s="1"/>
  <c r="AH26" i="1" s="1"/>
  <c r="Z27" i="1"/>
  <c r="AB27" i="1" s="1"/>
  <c r="AD27" i="1" s="1"/>
  <c r="AF27" i="1" s="1"/>
  <c r="AH27" i="1" s="1"/>
  <c r="Z21" i="1"/>
  <c r="AB21" i="1" s="1"/>
  <c r="AD21" i="1" s="1"/>
  <c r="AF21" i="1" s="1"/>
  <c r="AH21" i="1" s="1"/>
  <c r="Z25" i="1"/>
  <c r="AB25" i="1" s="1"/>
  <c r="AD25" i="1" s="1"/>
  <c r="AF25" i="1" s="1"/>
  <c r="AH25" i="1" s="1"/>
  <c r="Z24" i="1"/>
  <c r="AB24" i="1" s="1"/>
  <c r="AD24" i="1" s="1"/>
  <c r="AF24" i="1" s="1"/>
  <c r="AH24" i="1" s="1"/>
  <c r="Z23" i="1"/>
  <c r="AB23" i="1" s="1"/>
  <c r="AD23" i="1" s="1"/>
  <c r="AF23" i="1" s="1"/>
  <c r="AH23" i="1" s="1"/>
  <c r="AJ23" i="1" s="1"/>
  <c r="Z22" i="1"/>
  <c r="AB22" i="1" s="1"/>
  <c r="AD22" i="1" s="1"/>
  <c r="AF22" i="1" s="1"/>
  <c r="AH22" i="1" s="1"/>
  <c r="Z20" i="1"/>
  <c r="AB20" i="1" s="1"/>
  <c r="AD20" i="1" s="1"/>
  <c r="AF20" i="1" s="1"/>
  <c r="AH20" i="1" s="1"/>
  <c r="Z19" i="1"/>
  <c r="AB19" i="1" s="1"/>
  <c r="AD19" i="1" s="1"/>
  <c r="AF19" i="1" s="1"/>
  <c r="AH19" i="1" s="1"/>
  <c r="Z18" i="1"/>
  <c r="AB18" i="1" s="1"/>
  <c r="AD18" i="1" s="1"/>
  <c r="AF18" i="1" s="1"/>
  <c r="AH18" i="1" s="1"/>
  <c r="Z17" i="1"/>
  <c r="AB17" i="1" s="1"/>
  <c r="AD17" i="1" s="1"/>
  <c r="AF17" i="1" s="1"/>
  <c r="AH17" i="1" s="1"/>
  <c r="AJ17" i="1" s="1"/>
  <c r="Z16" i="1"/>
  <c r="AB16" i="1" s="1"/>
  <c r="AD16" i="1" s="1"/>
  <c r="AF16" i="1" s="1"/>
  <c r="AH16" i="1" s="1"/>
  <c r="AJ16" i="1" s="1"/>
  <c r="Z77" i="1"/>
  <c r="AD77" i="1" s="1"/>
  <c r="AF77" i="1" s="1"/>
  <c r="Z76" i="1"/>
  <c r="AD76" i="1" s="1"/>
  <c r="AF76" i="1" s="1"/>
  <c r="Z13" i="1"/>
  <c r="AB13" i="1" s="1"/>
  <c r="AD13" i="1" s="1"/>
  <c r="AF13" i="1" s="1"/>
  <c r="AH13" i="1" s="1"/>
  <c r="Z15" i="1"/>
  <c r="AB15" i="1" s="1"/>
  <c r="AD15" i="1" s="1"/>
  <c r="AF15" i="1" s="1"/>
  <c r="AH15" i="1" s="1"/>
  <c r="Z12" i="1"/>
  <c r="AB12" i="1" s="1"/>
  <c r="AD12" i="1" s="1"/>
  <c r="AF12" i="1" s="1"/>
  <c r="AH12" i="1" s="1"/>
  <c r="Z33" i="1"/>
  <c r="AB33" i="1" s="1"/>
  <c r="AD33" i="1" s="1"/>
  <c r="AF33" i="1" s="1"/>
  <c r="Z56" i="1"/>
  <c r="AB56" i="1" s="1"/>
  <c r="AD56" i="1" s="1"/>
  <c r="Z11" i="1"/>
  <c r="AB11" i="1" s="1"/>
  <c r="AD11" i="1" s="1"/>
  <c r="AF11" i="1" s="1"/>
  <c r="AH11" i="1" s="1"/>
  <c r="AJ11" i="1" s="1"/>
  <c r="Z79" i="1"/>
  <c r="AD79" i="1" s="1"/>
  <c r="AF79" i="1" s="1"/>
  <c r="Z10" i="1"/>
  <c r="AB10" i="1" s="1"/>
  <c r="AD10" i="1" s="1"/>
  <c r="AF10" i="1" s="1"/>
  <c r="AH10" i="1" s="1"/>
  <c r="AJ10" i="1" s="1"/>
  <c r="Z32" i="1"/>
  <c r="AB32" i="1" s="1"/>
  <c r="AD32" i="1" s="1"/>
  <c r="AF32" i="1" s="1"/>
  <c r="Z9" i="1"/>
  <c r="AB9" i="1" s="1"/>
  <c r="AD9" i="1" s="1"/>
  <c r="AF9" i="1" s="1"/>
  <c r="AH9" i="1" s="1"/>
  <c r="AJ9" i="1" s="1"/>
  <c r="Z8" i="1"/>
  <c r="AB8" i="1" s="1"/>
  <c r="AD8" i="1" s="1"/>
  <c r="AF8" i="1" s="1"/>
  <c r="AH8" i="1" s="1"/>
  <c r="Z75" i="1"/>
  <c r="Z7" i="1"/>
  <c r="AB7" i="1" s="1"/>
  <c r="AD7" i="1" s="1"/>
  <c r="AF7" i="1" s="1"/>
  <c r="AH7" i="1" s="1"/>
  <c r="Z28" i="1"/>
  <c r="AB28" i="1" s="1"/>
  <c r="AD28" i="1" s="1"/>
  <c r="AF28" i="1" s="1"/>
  <c r="AL26" i="1" l="1"/>
  <c r="AJ26" i="1"/>
  <c r="AL13" i="1"/>
  <c r="AJ13" i="1"/>
  <c r="AL19" i="1"/>
  <c r="AJ19" i="1"/>
  <c r="AL21" i="1"/>
  <c r="AJ21" i="1"/>
  <c r="AL12" i="1"/>
  <c r="AJ12" i="1"/>
  <c r="AL20" i="1"/>
  <c r="AJ20" i="1"/>
  <c r="AL24" i="1"/>
  <c r="AJ24" i="1"/>
  <c r="AL7" i="1"/>
  <c r="AJ7" i="1"/>
  <c r="AL6" i="1"/>
  <c r="AJ6" i="1"/>
  <c r="AJ122" i="1" s="1"/>
  <c r="AF64" i="1"/>
  <c r="AB64" i="1"/>
  <c r="AD37" i="1"/>
  <c r="AD39" i="1"/>
  <c r="AH122" i="1"/>
  <c r="Z122" i="1"/>
  <c r="AL122" i="1" l="1"/>
  <c r="AE122" i="1"/>
  <c r="AC122" i="1"/>
  <c r="AF122" i="1" l="1"/>
  <c r="AD122" i="1"/>
  <c r="AB122" i="1"/>
  <c r="AA122" i="1"/>
  <c r="AO122" i="1" l="1"/>
</calcChain>
</file>

<file path=xl/sharedStrings.xml><?xml version="1.0" encoding="utf-8"?>
<sst xmlns="http://schemas.openxmlformats.org/spreadsheetml/2006/main" count="2353" uniqueCount="526">
  <si>
    <t>Вид/год</t>
  </si>
  <si>
    <t>№Д</t>
  </si>
  <si>
    <t>Цена</t>
  </si>
  <si>
    <r>
      <t>Цена за 1-н м</t>
    </r>
    <r>
      <rPr>
        <b/>
        <vertAlign val="superscript"/>
        <sz val="6"/>
        <color rgb="FF000000"/>
        <rFont val="Roboto Black"/>
        <charset val="204"/>
      </rPr>
      <t>2</t>
    </r>
  </si>
  <si>
    <t>Состояние/</t>
  </si>
  <si>
    <t>Контакт:</t>
  </si>
  <si>
    <t>Материал</t>
  </si>
  <si>
    <t>Балкон/Лоджия</t>
  </si>
  <si>
    <t>Этаж</t>
  </si>
  <si>
    <t>➖</t>
  </si>
  <si>
    <t>➕</t>
  </si>
  <si>
    <t>Освобождена</t>
  </si>
  <si>
    <t>Адрес</t>
  </si>
  <si>
    <t>Номер</t>
  </si>
  <si>
    <t>3</t>
  </si>
  <si>
    <t>7</t>
  </si>
  <si>
    <t>8</t>
  </si>
  <si>
    <t>35</t>
  </si>
  <si>
    <t>Ниши</t>
  </si>
  <si>
    <t>9</t>
  </si>
  <si>
    <t>5</t>
  </si>
  <si>
    <t>18</t>
  </si>
  <si>
    <t>6</t>
  </si>
  <si>
    <t>10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</si>
  <si>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</si>
  <si>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</si>
  <si>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</si>
  <si>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</si>
  <si>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</si>
  <si>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</si>
  <si>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</si>
  <si>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</si>
  <si>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</si>
  <si>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</si>
  <si>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</si>
  <si>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Кафель в санузле</t>
  </si>
  <si>
    <t xml:space="preserve"> </t>
  </si>
  <si>
    <t>Описание
дома</t>
  </si>
  <si>
    <t>Число помещений</t>
  </si>
  <si>
    <t>Актуальность объектов и условий уточняйте по указанным номерам. Дата сбора 28.03.2020</t>
  </si>
  <si>
    <t xml:space="preserve">
</t>
  </si>
  <si>
    <t>Высокий 
1-й этаж</t>
  </si>
  <si>
    <t>Цена
за квадрат БЕЗ    завышенных цен</t>
  </si>
  <si>
    <t>Цены
за квадрат (Ц1)</t>
  </si>
  <si>
    <t>Цены
за квадрат (Ц2)</t>
  </si>
  <si>
    <t>Столбец1</t>
  </si>
  <si>
    <t>Газ</t>
  </si>
  <si>
    <t>Раздельные комнаты</t>
  </si>
  <si>
    <t>Деревянные полы</t>
  </si>
  <si>
    <t>Узаконенная перепланировка</t>
  </si>
  <si>
    <t>?</t>
  </si>
  <si>
    <t>Пластиковые окна</t>
  </si>
  <si>
    <t>Цена площади</t>
  </si>
  <si>
    <t>Объект анализа.</t>
  </si>
  <si>
    <t>4</t>
  </si>
  <si>
    <t>Распашная</t>
  </si>
  <si>
    <t>я</t>
  </si>
  <si>
    <t>3/1</t>
  </si>
  <si>
    <t>9/9</t>
  </si>
  <si>
    <t>Угловая</t>
  </si>
  <si>
    <t>Примечание</t>
  </si>
  <si>
    <t>Иркутский тракт
86Б</t>
  </si>
  <si>
    <t>91</t>
  </si>
  <si>
    <t>Кирпич
86</t>
  </si>
  <si>
    <t>Панель
75</t>
  </si>
  <si>
    <t>7/9</t>
  </si>
  <si>
    <t>Карский переулок
13</t>
  </si>
  <si>
    <t>Мария
89521515159
Городской центр недвижимости</t>
  </si>
  <si>
    <t>Новосибирская
6</t>
  </si>
  <si>
    <t>Кирпич
65-86</t>
  </si>
  <si>
    <t>2</t>
  </si>
  <si>
    <t>82</t>
  </si>
  <si>
    <t>7/10</t>
  </si>
  <si>
    <t>https://www.avito.ru/tomsk/kvartiry/2-k._kvartira_534m_710et._2208552225</t>
  </si>
  <si>
    <t>Кирпич
75-86</t>
  </si>
  <si>
    <t>71</t>
  </si>
  <si>
    <t>https://www.avito.ru/tomsk/kvartiry/2-k._kvartira_545m_56et._2288829571</t>
  </si>
  <si>
    <t>Виктория
89234247502</t>
  </si>
  <si>
    <t>79-й Гвардейской Дивизии
 27</t>
  </si>
  <si>
    <t>79</t>
  </si>
  <si>
    <t>Алёна
89069487881
Частное лицо
Татьяна
89138603290
Солнечная сторона</t>
  </si>
  <si>
    <t>Хороший ремонт.</t>
  </si>
  <si>
    <t>Ивана Черных, 
97/4</t>
  </si>
  <si>
    <t>98</t>
  </si>
  <si>
    <t>3/10</t>
  </si>
  <si>
    <t>Елена
89138603623
Перспектива</t>
  </si>
  <si>
    <t>https://www.avito.ru/tomsk/kvartiry/2-k._kvartira_54m_310et._2288317811</t>
  </si>
  <si>
    <t>Суворова
13</t>
  </si>
  <si>
    <t>88</t>
  </si>
  <si>
    <t>https://www.avito.ru/tomsk/kvartiry/2-k._kvartira_51m_55et._2248885100</t>
  </si>
  <si>
    <t>Татьяна
89832305675
Томань</t>
  </si>
  <si>
    <t>https://www.avito.ru/tomsk/kvartiry/2-k._kvartira_527m_25et._2295573397</t>
  </si>
  <si>
    <t>Суворова,
15</t>
  </si>
  <si>
    <t>85</t>
  </si>
  <si>
    <t>https://www.avito.ru/tomsk/kvartiry/2-k._kvartira_506m_16et._2256437256</t>
  </si>
  <si>
    <t>Таисия
89832306128
Перспектива</t>
  </si>
  <si>
    <t>Любы Шевцовой
15</t>
  </si>
  <si>
    <t>Кирпич
новый тип</t>
  </si>
  <si>
    <t>2/10</t>
  </si>
  <si>
    <t>Елена
89138403119
Перспектива</t>
  </si>
  <si>
    <t>https://www.avito.ru/tomsk/kvartiry/2-k._kvartira_524m_210et._2287880473</t>
  </si>
  <si>
    <t>Павел
89138707307
Риэлтор</t>
  </si>
  <si>
    <t>https://www.avito.ru/tomsk/kvartiry/2-k._kvartira_51m_510et._2286218880</t>
  </si>
  <si>
    <t>5/10</t>
  </si>
  <si>
    <t>87</t>
  </si>
  <si>
    <t>Новосибирская
37</t>
  </si>
  <si>
    <t>Александра
89835984117
Перспектива</t>
  </si>
  <si>
    <t>https://www.avito.ru/tomsk/kvartiry/2-k._kvartira_528m_710et._2256688229</t>
  </si>
  <si>
    <t>Ксения
89618911398
Частное лицо</t>
  </si>
  <si>
    <t>https://www.avito.ru/tomsk/kvartiry/2-k._kvartira_55m_710et._1623831822</t>
  </si>
  <si>
    <t>Новосибирская
31</t>
  </si>
  <si>
    <t>95</t>
  </si>
  <si>
    <t>9/10</t>
  </si>
  <si>
    <t>Кристина
89832311692
Этажи</t>
  </si>
  <si>
    <t>https://www.avito.ru/tomsk/kvartiry/2-k._kvartira_533_m_910_et._2286784180</t>
  </si>
  <si>
    <t>Иркутский тракт
13</t>
  </si>
  <si>
    <t>Мариинский пер.
10</t>
  </si>
  <si>
    <t>Виктория
89138603056
Городской центр недвижимости</t>
  </si>
  <si>
    <t>https://www.avito.ru/tomsk/kvartiry/2-k._kvartira_558m_26et._2280077933</t>
  </si>
  <si>
    <t>1,5/6</t>
  </si>
  <si>
    <t>https://www.avito.ru/tomsk/kvartiry/2-k._kvartira_49m_16et._2303335707</t>
  </si>
  <si>
    <t>https://www.avito.ru/tomsk/kvartiry/2-k._kvartira_53m_45et._2275838456</t>
  </si>
  <si>
    <t>Наталья Викторовна
89138297128
Терем</t>
  </si>
  <si>
    <t>1,5</t>
  </si>
  <si>
    <t>Пушкина
15/1</t>
  </si>
  <si>
    <t>84</t>
  </si>
  <si>
    <t>3/9</t>
  </si>
  <si>
    <t>Артём
89138718454
Частное лицо</t>
  </si>
  <si>
    <t>https://www.avito.ru/tomsk/kvartiry/2-k._kvartira_44m_39et._2289670413</t>
  </si>
  <si>
    <t>Сергей
89138810101
Частное лицо</t>
  </si>
  <si>
    <t>https://www.avito.ru/tomsk/kvartiry/2-k._kvartira_55m_710et._2208215445</t>
  </si>
  <si>
    <t>94</t>
  </si>
  <si>
    <t>Александр
89131007241
Этажи</t>
  </si>
  <si>
    <t>https://www.avito.ru/tomsk/kvartiry/2-k._kvartira_54_m_79_et._225468822</t>
  </si>
  <si>
    <t>77</t>
  </si>
  <si>
    <t>https://www.avito.ru/tomsk/kvartiry/2-k._kvartira_44m_39et._2301096603</t>
  </si>
  <si>
    <t>Енисейская
8</t>
  </si>
  <si>
    <t>89138512361
Азбука</t>
  </si>
  <si>
    <t>https://www.avito.ru/tomsk/kvartiry/2-k._kvartira_50m_99et._2247658455</t>
  </si>
  <si>
    <t>Водяная
10</t>
  </si>
  <si>
    <t>Анастасия
89069478521
Частное лицо</t>
  </si>
  <si>
    <t>https://www.avito.ru/tomsk/kvartiry/2-k._kvartira_491m_16et._2202246469</t>
  </si>
  <si>
    <t>Мичурина
8/1</t>
  </si>
  <si>
    <t>2004</t>
  </si>
  <si>
    <t>Татьяна
89832360220
Перспектива</t>
  </si>
  <si>
    <t>https://www.tomsk.ru09.ru/realty?subaction=detail&amp;id=4660382</t>
  </si>
  <si>
    <t>https://www.avito.ru/tomsk/kvartiry/2-k._kvartira_416m_99et._2269949832?utm_campaign=native&amp;utm_medium=item_page_android&amp;utm_source=soc_sharing_seller</t>
  </si>
  <si>
    <r>
      <rPr>
        <sz val="10"/>
        <color rgb="FFFF0000"/>
        <rFont val="Roboto Light"/>
        <charset val="204"/>
      </rPr>
      <t>Панель</t>
    </r>
    <r>
      <rPr>
        <sz val="10"/>
        <color rgb="FF000000"/>
        <rFont val="Roboto Light"/>
        <charset val="204"/>
      </rPr>
      <t xml:space="preserve">
75</t>
    </r>
  </si>
  <si>
    <t>97 или 75</t>
  </si>
  <si>
    <t>Раздельный санузел</t>
  </si>
  <si>
    <t>Суворова 4</t>
  </si>
  <si>
    <r>
      <rPr>
        <sz val="14"/>
        <color rgb="FFFFFF00"/>
        <rFont val="Roboto Light"/>
        <charset val="204"/>
      </rPr>
      <t>Розы Люксембург</t>
    </r>
    <r>
      <rPr>
        <sz val="14"/>
        <color rgb="FF000000"/>
        <rFont val="Roboto Light"/>
        <charset val="204"/>
      </rPr>
      <t xml:space="preserve">
 103</t>
    </r>
  </si>
  <si>
    <t>65</t>
  </si>
  <si>
    <t>Кирпич
65</t>
  </si>
  <si>
    <t>3/4</t>
  </si>
  <si>
    <t>Средний ремонт.</t>
  </si>
  <si>
    <t>Нормальный ремонт.</t>
  </si>
  <si>
    <t>Окно на мусорку?
Нормальный ремонт.</t>
  </si>
  <si>
    <t>Старый ремонт.</t>
  </si>
  <si>
    <t>Частичный ремонт.
Годна для проживания.</t>
  </si>
  <si>
    <t>➕
➖</t>
  </si>
  <si>
    <t>Свежий "под ключ".
?Перекупщик.</t>
  </si>
  <si>
    <t>?➖</t>
  </si>
  <si>
    <t>Светлана Викторовна
89539231425
Макс
Андрей
89830530902
Частное лицо</t>
  </si>
  <si>
    <t>https://www.tomsk.ru09.ru/realty?subaction=detail&amp;id=4738230
https://www.avito.ru/tomsk/kvartiry/2-k._kvartira_44m_34et._2287301636</t>
  </si>
  <si>
    <t>Карский переулок 33</t>
  </si>
  <si>
    <t>70</t>
  </si>
  <si>
    <t>4/5</t>
  </si>
  <si>
    <t>Анна
89234017175
Алатарцев</t>
  </si>
  <si>
    <t>https://www.tomsk.ru09.ru/realty?subaction=detail&amp;id=4736962</t>
  </si>
  <si>
    <t>Карский переулок 31</t>
  </si>
  <si>
    <t>69</t>
  </si>
  <si>
    <t>Старый ремонт.
Мало фото.</t>
  </si>
  <si>
    <t>Любы Шевцовой 5</t>
  </si>
  <si>
    <t>55</t>
  </si>
  <si>
    <t>Иркутский 80/2</t>
  </si>
  <si>
    <t>https://www.tomsk.ru09.ru/realty?subaction=detail&amp;id=4685256
https://www.avito.ru/tomsk/kvartiry/3-k._kvartira_60m_45et._2264465455</t>
  </si>
  <si>
    <t>Ислам
89609745724
Этажи
Наталья
89528006797
Аврора
Андрей Зарифуллин
89069480716
Частное лицо</t>
  </si>
  <si>
    <t>73</t>
  </si>
  <si>
    <t>3/5</t>
  </si>
  <si>
    <t>https://www.tomsk.ru09.ru/realty?subaction=detail&amp;id=4727746</t>
  </si>
  <si>
    <t>Иркутский 78/1</t>
  </si>
  <si>
    <t>75</t>
  </si>
  <si>
    <t>Кирпич
Малогабаритная 65</t>
  </si>
  <si>
    <t>Изношенный ремонт.</t>
  </si>
  <si>
    <t>Владимир
89609730706
Этажи</t>
  </si>
  <si>
    <t>https://www.tomsk.ru09.ru/realty?subaction=detail&amp;id=4723504</t>
  </si>
  <si>
    <t>Иркутский 78</t>
  </si>
  <si>
    <t>5/5</t>
  </si>
  <si>
    <t>89131090195
Частное лицо</t>
  </si>
  <si>
    <t>https://www.tomsk.ru09.ru/realty?subaction=detail&amp;id=4739280</t>
  </si>
  <si>
    <t>Карский переулок 21</t>
  </si>
  <si>
    <t>2/5</t>
  </si>
  <si>
    <t>Лев
89039501514
Этажи</t>
  </si>
  <si>
    <t>Черновая.</t>
  </si>
  <si>
    <t>Сергей
89528881880
Вквадрате</t>
  </si>
  <si>
    <t>https://www.tomsk.ru09.ru/realty?subaction=detail&amp;id=4742426</t>
  </si>
  <si>
    <t>Карский переулок 15</t>
  </si>
  <si>
    <t>Сергей
89521828279
Лагуна</t>
  </si>
  <si>
    <t>https://www.tomsk.ru09.ru/realty?subaction=detail&amp;id=4678812</t>
  </si>
  <si>
    <t>https://www.tomsk.ru09.ru/realty?subaction=detail&amp;id=4739670
https://www.avito.ru/tomsk/kvartiry/2-k._kvartira_41m_25et._2318185972</t>
  </si>
  <si>
    <t>Мичурина 43/1</t>
  </si>
  <si>
    <t>86</t>
  </si>
  <si>
    <t>Киприч
65-86</t>
  </si>
  <si>
    <t>Ирина
89039503135
Агенство</t>
  </si>
  <si>
    <t>https://www.tomsk.ru09.ru/realty?subaction=detail&amp;id=4742052</t>
  </si>
  <si>
    <t>Мичурина 43</t>
  </si>
  <si>
    <t>42,9</t>
  </si>
  <si>
    <t>https://www.tomsk.ru09.ru/realty?subaction=detail&amp;id=4735102
https://www.tomsk.ru09.ru/realty?subaction=detail&amp;id=4689558</t>
  </si>
  <si>
    <t>Любовь
89234016625
Алатарцев
Егор
89138211098
Частное лицо</t>
  </si>
  <si>
    <t>https://www.tomsk.ru09.ru/realty?subaction=detail&amp;id=4733564
https://www.tomsk.ru09.ru/realty?subaction=detail&amp;id=4720398</t>
  </si>
  <si>
    <t>https://www.tomsk.ru09.ru/realty?subaction=detail&amp;id=4697494</t>
  </si>
  <si>
    <t>89138106038</t>
  </si>
  <si>
    <t>https://tomsk.cian.ru/sale/flat/268200967/</t>
  </si>
  <si>
    <t>Карский переулок 23</t>
  </si>
  <si>
    <t>Старый ремонт. Требует.</t>
  </si>
  <si>
    <t>https://tomsk.cian.ru/sale/flat/268618957/</t>
  </si>
  <si>
    <t>Артельный переулок 7</t>
  </si>
  <si>
    <t>Кирпич
Новострой</t>
  </si>
  <si>
    <t>21-22?</t>
  </si>
  <si>
    <t>11/16</t>
  </si>
  <si>
    <t>11</t>
  </si>
  <si>
    <t>https://www.tomsk.ru09.ru/realty?subaction=detail&amp;id=4638638</t>
  </si>
  <si>
    <t>Вячеслав
89138534746
Частное лицо
ЖК "Эспера"
https://tomsk.cian.ru/zhiloy-kompleks-espera-tomsk-43191/</t>
  </si>
  <si>
    <t>8/10</t>
  </si>
  <si>
    <t>https://tomsk.cian.ru/sale/flat/259123832/</t>
  </si>
  <si>
    <t>89069582184</t>
  </si>
  <si>
    <t>https://tomsk.cian.ru/sale/flat/268067241/</t>
  </si>
  <si>
    <t>https://www.tomsk.ru09.ru/realty?subaction=detail&amp;id=4739674
https://tomsk.cian.ru/sale/flat/264174738/</t>
  </si>
  <si>
    <t>Татьяна
89631953894
Этажи
Любовь
89234016625
Алатарцев</t>
  </si>
  <si>
    <t>Мичурина 14</t>
  </si>
  <si>
    <t>92</t>
  </si>
  <si>
    <t>Панель
Габаритная перестройка 65</t>
  </si>
  <si>
    <t>Елена
89138006471
Городской квартал</t>
  </si>
  <si>
    <t>https://www.tomsk.ru09.ru/realty?subaction=detail&amp;id=4719704</t>
  </si>
  <si>
    <t>Виталий
89609775704
Этажи</t>
  </si>
  <si>
    <t>https://www.tomsk.ru09.ru/realty?subaction=detail&amp;id=4664700</t>
  </si>
  <si>
    <t>Рабочая 2-я 30</t>
  </si>
  <si>
    <t>https://www.tomsk.ru09.ru/realty?subaction=detail&amp;id=4694702</t>
  </si>
  <si>
    <t>?09</t>
  </si>
  <si>
    <t>Иркутский тракт 27/3</t>
  </si>
  <si>
    <t>80</t>
  </si>
  <si>
    <r>
      <rPr>
        <sz val="10"/>
        <color rgb="FFFF0000"/>
        <rFont val="Roboto Light"/>
        <charset val="204"/>
      </rPr>
      <t>Панель</t>
    </r>
    <r>
      <rPr>
        <sz val="10"/>
        <color rgb="FF000000"/>
        <rFont val="Roboto Light"/>
        <charset val="204"/>
      </rPr>
      <t xml:space="preserve">
65</t>
    </r>
  </si>
  <si>
    <t>https://www.tomsk.ru09.ru/realty?subaction=detail&amp;id=4742176</t>
  </si>
  <si>
    <t>89039552055
Азбука жилья</t>
  </si>
  <si>
    <t>Народная 2</t>
  </si>
  <si>
    <t>59</t>
  </si>
  <si>
    <t>2/2</t>
  </si>
  <si>
    <t>Рабочая 5</t>
  </si>
  <si>
    <t>Юлия
89627802071
Этажи
Евгений
89234369042
Частное лицо</t>
  </si>
  <si>
    <t>https://www.tomsk.ru09.ru/realty?subaction=detail&amp;id=4696798
https://www.avito.ru/tomsk/kvartiry/2-k._kvartira_389m_22et._2214391263</t>
  </si>
  <si>
    <t>58</t>
  </si>
  <si>
    <t>Шлакоблок
Сталин</t>
  </si>
  <si>
    <t>Перекрытия?
Старый ремонт.</t>
  </si>
  <si>
    <t>Руслан
89234082778
Агентство
?Арус</t>
  </si>
  <si>
    <t>Пушкина 62</t>
  </si>
  <si>
    <t>https://tomsk.cian.ru/sale/flat/265728392/</t>
  </si>
  <si>
    <t>?
Сталин</t>
  </si>
  <si>
    <t>Транспортная 4</t>
  </si>
  <si>
    <t>72</t>
  </si>
  <si>
    <t>Татьяна
89039530633
Городской центр недвижимости</t>
  </si>
  <si>
    <t>https://www.tomsk.ru09.ru/realty?subaction=detail&amp;id=4736880</t>
  </si>
  <si>
    <t>Железнодорожная 11</t>
  </si>
  <si>
    <t>66</t>
  </si>
  <si>
    <t>Панельный
65</t>
  </si>
  <si>
    <t>Ольга
89095422256
Союз Риэлторов</t>
  </si>
  <si>
    <t>https://www.tomsk.ru09.ru/realty?subaction=detail&amp;id=4741558</t>
  </si>
  <si>
    <t>https://www.tomsk.ru09.ru/realty?subaction=detail&amp;id=4719510
https://www.tomsk.ru09.ru/realty?subaction=detail&amp;id=4732736</t>
  </si>
  <si>
    <t>Валерий Павлович
89962052757
Частное лицо
Надежда
89521550325
33 метра</t>
  </si>
  <si>
    <t>Железнодорожная 7а</t>
  </si>
  <si>
    <t>67</t>
  </si>
  <si>
    <t>Ираида
89832346752
555
89069584156
9069583995
Частное лицо</t>
  </si>
  <si>
    <t>https://www.tomsk.ru09.ru/realty?subaction=detail&amp;id=4727398
https://tomsk.cian.ru/sale/flat/264366469/</t>
  </si>
  <si>
    <t>https://www.tomsk.ru09.ru/realty?subaction=detail&amp;id=4705722</t>
  </si>
  <si>
    <t>Сергей
89627845489
Этажи</t>
  </si>
  <si>
    <t>Хороший ремонт.
Кухня-студия.</t>
  </si>
  <si>
    <t>Пушкина 52д</t>
  </si>
  <si>
    <t>Кирпичный 65</t>
  </si>
  <si>
    <t>Суворова 14</t>
  </si>
  <si>
    <t>6/10</t>
  </si>
  <si>
    <t>Старый изношенный ремонт.</t>
  </si>
  <si>
    <t>https://www.tomsk.ru09.ru/realty?subaction=detail&amp;id=4674614</t>
  </si>
  <si>
    <t>Пушкина 52а</t>
  </si>
  <si>
    <t>51</t>
  </si>
  <si>
    <t>2/3</t>
  </si>
  <si>
    <t>89521500096
Сибирия</t>
  </si>
  <si>
    <t>Железнодорожная 3</t>
  </si>
  <si>
    <t>64</t>
  </si>
  <si>
    <t>Надежда Дмитриевна
89234048472
555</t>
  </si>
  <si>
    <t>https://www.tomsk.ru09.ru/realty?subaction=detail&amp;id=4739728</t>
  </si>
  <si>
    <t>https://www.tomsk.ru09.ru/realty?subaction=detail&amp;id=4693816</t>
  </si>
  <si>
    <t>Кристина
89234013911
Алатарцев</t>
  </si>
  <si>
    <t>https://www.tomsk.ru09.ru/realty?subaction=detail&amp;id=4614190
https://www.avito.ru/tomsk/kvartiry/3-k._kvartira_61m_23et._2251895034</t>
  </si>
  <si>
    <t>https://www.avito.ru/tomsk/kvartiry/2-k._kvartira_42m_23et._509657730</t>
  </si>
  <si>
    <t>Железнодорожная 32</t>
  </si>
  <si>
    <t>Анастасия
89526818381
Городской центр</t>
  </si>
  <si>
    <t>Дмитрий
89234234021
Метр</t>
  </si>
  <si>
    <t>Юлия
89528862502
РиэлтСити
Татьяна
89631953894
Этажи
Дмитрий
89069501391
Частное лицо</t>
  </si>
  <si>
    <t>https://www.tomsk.ru09.ru/realty?subaction=detail&amp;id=4731712
https://www.tomsk.ru09.ru/realty?subaction=detail&amp;id=4731300
https://www.avito.ru/tomsk/kvartiry/2-k._kvartira_43m_25et._1622141252</t>
  </si>
  <si>
    <t>https://www.tomsk.ru09.ru/realty?subaction=detail&amp;id=4737414
https://www.avito.ru/tomsk/kvartiry/2-k._kvartira_438m_15et._2305144525</t>
  </si>
  <si>
    <t>https://www.tomsk.ru09.ru/realty?subaction=detail&amp;id=4741932
https://www.avito.ru/tomsk/kvartiry/2-k._kvartira_432m_15et._2280724576</t>
  </si>
  <si>
    <t>Карташова 42</t>
  </si>
  <si>
    <t>60</t>
  </si>
  <si>
    <t>Старый голый ремонт.</t>
  </si>
  <si>
    <t>Владимир
89234009278
Алатарцев</t>
  </si>
  <si>
    <t>https://www.tomsk.ru09.ru/realty?subaction=detail&amp;id=4118204</t>
  </si>
  <si>
    <t>Полина
89234018303
Алатарцев</t>
  </si>
  <si>
    <t>Пушкина 25а</t>
  </si>
  <si>
    <t>45</t>
  </si>
  <si>
    <r>
      <t xml:space="preserve">Шлакоблок
Сталин
</t>
    </r>
    <r>
      <rPr>
        <sz val="10"/>
        <color rgb="FFFF0000"/>
        <rFont val="Roboto Light"/>
        <charset val="204"/>
      </rPr>
      <t>Деревянные перекрытия.</t>
    </r>
  </si>
  <si>
    <t>Пушкина переулок 5</t>
  </si>
  <si>
    <t>56</t>
  </si>
  <si>
    <t>3/3</t>
  </si>
  <si>
    <t>Галина
89627804160
100 домов</t>
  </si>
  <si>
    <t>https://www.tomsk.ru09.ru/realty?subaction=detail&amp;id=4743192
https://www.avito.ru/tomsk/kvartiry/2-k._kvartira_62m_33et._2257221979</t>
  </si>
  <si>
    <t>https://www.tomsk.ru09.ru/realty?subaction=detail&amp;id=4695184
https://www.avito.ru/tomsk/kvartiry/3-k._kvartira_648_m_23_et._2244364129</t>
  </si>
  <si>
    <t>Требует ремонт.</t>
  </si>
  <si>
    <t>Алёна
89234015924
Алатарцев
89039552055
Азбука</t>
  </si>
  <si>
    <t>https://www.tomsk.ru09.ru/realty?subaction=detail&amp;id=4667074</t>
  </si>
  <si>
    <t>Ирина
89521520069
Корса</t>
  </si>
  <si>
    <t>3/6</t>
  </si>
  <si>
    <t>https://www.tomsk.ru09.ru/realty?subaction=detail&amp;id=4712506
https://www.tomsk.ru09.ru/realty?subaction=detail&amp;id=4712604
https://www.avito.ru/tomsk/kvartiry/2-k._kvartira_66m_55et._2247152716</t>
  </si>
  <si>
    <r>
      <t xml:space="preserve">Кирпич
Сталинка с </t>
    </r>
    <r>
      <rPr>
        <sz val="10"/>
        <color rgb="FFFFFF00"/>
        <rFont val="Roboto Light"/>
        <charset val="204"/>
      </rPr>
      <t>Железобетонными перекрытиями.</t>
    </r>
  </si>
  <si>
    <t>Столбец3</t>
  </si>
  <si>
    <t>Столбец6</t>
  </si>
  <si>
    <t>Иркутский тракт 94</t>
  </si>
  <si>
    <t>https://www.tomsk.ru09.ru/realty?subaction=detail&amp;id=4689422</t>
  </si>
  <si>
    <t>Антонина
89039501074
Этажи</t>
  </si>
  <si>
    <t>Иркутский тракт 112</t>
  </si>
  <si>
    <t>https://www.tomsk.ru09.ru/realty?subaction=detail&amp;id=4716764
https://tomsk.cian.ru/sale/flat/266596424/</t>
  </si>
  <si>
    <t>https://tomsk.cian.ru/sale/flat/264446042/</t>
  </si>
  <si>
    <t>89069589230</t>
  </si>
  <si>
    <t>Иркутский тракт 106</t>
  </si>
  <si>
    <t>Ивана Черных 97/2</t>
  </si>
  <si>
    <t>Панель
65</t>
  </si>
  <si>
    <t>1/5</t>
  </si>
  <si>
    <t>https://www.tomsk.ru09.ru/realty?subaction=detail&amp;id=4724576
https://www.avito.ru/tomsk/kvartiry/2-k._kvartira_442m_15et._2305859372</t>
  </si>
  <si>
    <t>Таисия
89095432737
Перспектива</t>
  </si>
  <si>
    <t>Ивана Черных 107/2</t>
  </si>
  <si>
    <t>89234086555
Городской квартал
Опускали и снова подняли. Почему?</t>
  </si>
  <si>
    <t>Елена
89915099166
ВыборПлюс70</t>
  </si>
  <si>
    <t>Ивана Черных 111</t>
  </si>
  <si>
    <t>Ивана Черных 109/3</t>
  </si>
  <si>
    <t>Юлия
89234218328
Лига</t>
  </si>
  <si>
    <t>Иркутский тракт 118/1</t>
  </si>
  <si>
    <t>Анжела
89609702975
ДомПлюс
Мария
89528880127
Агентство</t>
  </si>
  <si>
    <t>https://www.tomsk.ru09.ru/realty?subaction=detail&amp;id=4721384
https://www.tomsk.ru09.ru/realty?subaction=detail&amp;id=4720284
https://tomsk.cian.ru/sale/flat/267106846/</t>
  </si>
  <si>
    <t>Беринга 1/2</t>
  </si>
  <si>
    <t>Артур Викторович
89631954151
Этажи
89627837846</t>
  </si>
  <si>
    <t>https://www.tomsk.ru09.ru/realty?subaction=detail&amp;id=4668052
https://tomsk.cian.ru/sale/flat/267751324/
https://tomsk.cian.ru/sale/flat/258387766/
https://tomsk.cian.ru/sale/flat/258387766/</t>
  </si>
  <si>
    <t>Нормальный ремонт.
Обмен на малогабаритную.</t>
  </si>
  <si>
    <t>Беринга 1/4</t>
  </si>
  <si>
    <t>https://www.tomsk.ru09.ru/realty?subaction=detail&amp;id=4713202
https://tomsk.cian.ru/sale/flat/266352094/</t>
  </si>
  <si>
    <t>Ивана Черных, 109/2</t>
  </si>
  <si>
    <t>Нужно занижение до 1 000 000.</t>
  </si>
  <si>
    <t>Ольга
89627813376
Частное лицо</t>
  </si>
  <si>
    <t>https://www.tomsk.ru09.ru/realty?subaction=detail&amp;id=4718220
https://tomsk.cian.ru/sale/flat/266911053/</t>
  </si>
  <si>
    <t>https://www.avito.ru/tomsk/kvartiry/2-k._kvartira_445m_15et._2298135089
https://tomsk.cian.ru/sale/flat/267912349/</t>
  </si>
  <si>
    <t>https://www.tomsk.ru09.ru/realty?subaction=detail&amp;id=4727112
https://www.avito.ru/tomsk/kvartiry/3-k._kvartira_57m_25et._2286926310
https://tomsk.cian.ru/sale/flat/267965116/
https://tomsk.cian.ru/sale/flat/266902315/</t>
  </si>
  <si>
    <t>https://tomsk.cian.ru/sale/flat/244353127/</t>
  </si>
  <si>
    <t>Лазарева 4</t>
  </si>
  <si>
    <t>Иркутский 126</t>
  </si>
  <si>
    <t>https://tomsk.cian.ru/sale/flat/268459013/
https://tomsk.cian.ru/sale/flat/268671294/</t>
  </si>
  <si>
    <t>https://tomsk.cian.ru/sale/flat/266002080/</t>
  </si>
  <si>
    <t>89138214911
89069586483</t>
  </si>
  <si>
    <t>Иркутский 122</t>
  </si>
  <si>
    <t>Лазарева 5</t>
  </si>
  <si>
    <t>63</t>
  </si>
  <si>
    <t>https://www.avito.ru/tomsk/kvartiry/2-k._kvartira_467m_25et._2131472043</t>
  </si>
  <si>
    <t>https://www.tomsk.ru09.ru/realty?subaction=detail&amp;id=4712676
https://www.avito.ru/tomsk/kvartiry/2-k._kvartira_468m_25et._2288568539</t>
  </si>
  <si>
    <t>Иван
89039511119
Перспектива</t>
  </si>
  <si>
    <t>89528977005</t>
  </si>
  <si>
    <t>Алтайская 105</t>
  </si>
  <si>
    <t>https://www.tomsk.ru09.ru/realty?subaction=detail&amp;id=4743776
https://tomsk.cian.ru/sale/flat/267634546/</t>
  </si>
  <si>
    <t>61</t>
  </si>
  <si>
    <t>Советская 3</t>
  </si>
  <si>
    <t>Кирпич
Хрущёвка</t>
  </si>
  <si>
    <t>Ксения
89016101050
Частное лицо</t>
  </si>
  <si>
    <t>https://www.tomsk.ru09.ru/realty?subaction=detail&amp;id=4661188
https://www.avito.ru/tomsk/kvartiry/2-k._kvartira_445m_44et._2279748196</t>
  </si>
  <si>
    <t>Старый ремонт.
Металлический гараж в довесок.</t>
  </si>
  <si>
    <t>https://www.avito.ru/tomsk/kvartiry/2-k._kvartira_408m_15et._2218542179</t>
  </si>
  <si>
    <t>89627832104</t>
  </si>
  <si>
    <t>Герцена 15</t>
  </si>
  <si>
    <t>Старый ремонт.
Дизайн проект в довесок.</t>
  </si>
  <si>
    <t>Интернационалистов 10</t>
  </si>
  <si>
    <t>78</t>
  </si>
  <si>
    <t>89539173650
Советник</t>
  </si>
  <si>
    <t>https://www.tomsk.ru09.ru/realty?subaction=detail&amp;id=4656234</t>
  </si>
  <si>
    <t>https://www.tomsk.ru09.ru/realty?subaction=detail&amp;id=4704332</t>
  </si>
  <si>
    <t>Алина
89095389156
Этажи</t>
  </si>
  <si>
    <t>Интернационалистов 2</t>
  </si>
  <si>
    <t>79-й Гвардейской Дивизии
14</t>
  </si>
  <si>
    <t>74</t>
  </si>
  <si>
    <t>Нормальный ремонт.
2 собственника.</t>
  </si>
  <si>
    <t>Карла Ильмера 13</t>
  </si>
  <si>
    <t>Олеся
89539275310
РиэлтоСити</t>
  </si>
  <si>
    <t>89539154977
Частное лицо</t>
  </si>
  <si>
    <t>https://www.tomsk.ru09.ru/realty?subaction=detail&amp;id=4678412</t>
  </si>
  <si>
    <t>https://www.tomsk.ru09.ru/realty?subaction=detail&amp;id=4732484
https://www.avito.ru/tomsk/kvartiry/3-k._kvartira_598m_55et._2286125700</t>
  </si>
  <si>
    <t>Говорова 24</t>
  </si>
  <si>
    <t>Елена
89528897128
Частное лицо</t>
  </si>
  <si>
    <t>https://www.tomsk.ru09.ru/realty?subaction=detail&amp;id=4721946
https://www.avito.ru/tomsk/kvartiry/2-k._kvartira_445m_55et._2279899277</t>
  </si>
  <si>
    <t>https://www.tomsk.ru09.ru/realty?subaction=detail&amp;id=4735594</t>
  </si>
  <si>
    <t>Антонина
89627845689
Алатарцев</t>
  </si>
  <si>
    <t>Говорова 34</t>
  </si>
  <si>
    <t>Марина
89234035559
Агентство АЕМ</t>
  </si>
  <si>
    <t>4/9</t>
  </si>
  <si>
    <t>https://www.tomsk.ru09.ru/realty?subaction=detail&amp;id=4689336
https://www.avito.ru/tomsk/kvartiry/2-k._kvartira_515m_49et._2212053218</t>
  </si>
  <si>
    <t>https://www.avito.ru/tomsk/kvartiry/2-k._kvartira_441m_55et._2278772289</t>
  </si>
  <si>
    <t>Юрий
89832308180
Частное лицо</t>
  </si>
  <si>
    <t>Смирнова 26</t>
  </si>
  <si>
    <t>Кирпич
Коридорная 86</t>
  </si>
  <si>
    <t>Ферренца Мюнниха 42</t>
  </si>
  <si>
    <t>Александр Мельников
89061981809
Частное лицо</t>
  </si>
  <si>
    <t>https://www.avito.ru/tomsk/kvartiry/2-k._kvartira_508m_19et._2301638529</t>
  </si>
  <si>
    <t>1/9</t>
  </si>
  <si>
    <t>Пролетарская 25</t>
  </si>
  <si>
    <t>https://www.tomsk.ru09.ru/realty?subaction=detail&amp;id=4733730
https://www.avito.ru/tomsk/kvartiry/2-k._kvartira_47_m_13_et._2318685451</t>
  </si>
  <si>
    <t>Владимир
89627853738
Частное лицо
Валентина
89627833035
Этажи</t>
  </si>
  <si>
    <t>https://www.tomsk.ru09.ru/realty?subaction=detail&amp;id=4717560</t>
  </si>
  <si>
    <t>Нина
89016135054
РиэлтСити</t>
  </si>
  <si>
    <t>Пролетарская 43</t>
  </si>
  <si>
    <t>Пролетарская 37</t>
  </si>
  <si>
    <t>57</t>
  </si>
  <si>
    <t>https://www.tomsk.ru09.ru/realty?subaction=detail&amp;id=4668936
https://tomsk.cian.ru/sale/flat/261735503/</t>
  </si>
  <si>
    <t>Продано</t>
  </si>
  <si>
    <t>Прозвон</t>
  </si>
  <si>
    <r>
      <t xml:space="preserve">Кирпич
Сталин
</t>
    </r>
    <r>
      <rPr>
        <sz val="10"/>
        <color rgb="FFFF0000"/>
        <rFont val="Roboto Light"/>
        <charset val="204"/>
      </rPr>
      <t>Деревянные перекрытия</t>
    </r>
  </si>
  <si>
    <r>
      <t xml:space="preserve">Хороший ремонт. Центральная холодная от бойлеров.
Отдельный отопительный электрокотёл.
Огород под окнами.
4 собственника.
</t>
    </r>
    <r>
      <rPr>
        <b/>
        <sz val="11"/>
        <color theme="1"/>
        <rFont val="Roboto Light"/>
        <charset val="204"/>
      </rPr>
      <t>Земля в собственности</t>
    </r>
    <r>
      <rPr>
        <sz val="11"/>
        <color theme="1"/>
        <rFont val="Roboto Light"/>
        <charset val="204"/>
      </rPr>
      <t>?</t>
    </r>
  </si>
  <si>
    <r>
      <rPr>
        <sz val="11"/>
        <color rgb="FF7030A0"/>
        <rFont val="Roboto Light"/>
        <charset val="204"/>
      </rPr>
      <t>Кухня 18.</t>
    </r>
    <r>
      <rPr>
        <sz val="11"/>
        <color theme="1"/>
        <rFont val="Roboto Light"/>
        <charset val="204"/>
      </rPr>
      <t xml:space="preserve">
Нормальный ремонт.</t>
    </r>
  </si>
  <si>
    <r>
      <rPr>
        <sz val="10"/>
        <color rgb="FFFF0000"/>
        <rFont val="Roboto Light"/>
        <charset val="204"/>
      </rPr>
      <t>Дерево</t>
    </r>
    <r>
      <rPr>
        <sz val="10"/>
        <color rgb="FF000000"/>
        <rFont val="Roboto Light"/>
        <charset val="204"/>
      </rPr>
      <t xml:space="preserve">
Сталин</t>
    </r>
  </si>
  <si>
    <t>?
➖</t>
  </si>
  <si>
    <t>https://www.mirkvartir.ru/280738514/
https://www.tomsk.ru09.ru/realty?subaction=detail&amp;id=4743420
https://tomsk.cian.ru/sale/flat/264521958/
https://tomsk.cian.ru/sale/flat/264509389/</t>
  </si>
  <si>
    <t>https://www.tomsk.ru09.ru/realty?subaction=detail&amp;id=4639052
https://www.avito.ru/tomsk/kvartiry/2-k._kvartira_56m_12et._2274014439</t>
  </si>
  <si>
    <t xml:space="preserve">Елена
89138698287
Буфф-сад
Надежда
89095469650
Частное лицо.
Работает с каким-то агентом. Не сказала.
</t>
  </si>
  <si>
    <t>Старый ремонт.
Высота этажа ~1,7 м.
Есть погреб.</t>
  </si>
  <si>
    <t>Ирина
89138807662
Агама
Из базы</t>
  </si>
  <si>
    <r>
      <t xml:space="preserve">Нормальный ремонт.
</t>
    </r>
    <r>
      <rPr>
        <sz val="11"/>
        <color rgb="FFFF0000"/>
        <rFont val="Roboto Light"/>
        <charset val="204"/>
      </rPr>
      <t>Документально 1-комнатная 17 метров.</t>
    </r>
    <r>
      <rPr>
        <sz val="11"/>
        <color theme="1"/>
        <rFont val="Roboto Light"/>
        <charset val="204"/>
      </rPr>
      <t xml:space="preserve"> Остальное в долгосрочной аренде. 
</t>
    </r>
    <r>
      <rPr>
        <sz val="11"/>
        <color rgb="FF7030A0"/>
        <rFont val="Roboto Light"/>
        <charset val="204"/>
      </rPr>
      <t>Большая кухня.</t>
    </r>
  </si>
  <si>
    <r>
      <t xml:space="preserve">Нормальнй ремонт.
</t>
    </r>
    <r>
      <rPr>
        <sz val="11"/>
        <color rgb="FFFF0000"/>
        <rFont val="Roboto Light"/>
        <charset val="204"/>
      </rPr>
      <t>Сняли с продажи.</t>
    </r>
  </si>
  <si>
    <t>Не берет.</t>
  </si>
  <si>
    <t>Нормальный ремонт.
Меняли лаги.</t>
  </si>
  <si>
    <t>ПД</t>
  </si>
  <si>
    <t>Наталья
89521500096
Сибирия
Татьяна
89521520529
Сибирия</t>
  </si>
  <si>
    <t>Не доступен</t>
  </si>
  <si>
    <r>
      <rPr>
        <sz val="10"/>
        <rFont val="Roboto Light"/>
        <charset val="204"/>
      </rPr>
      <t>Бетонный блок</t>
    </r>
    <r>
      <rPr>
        <sz val="10"/>
        <color rgb="FF000000"/>
        <rFont val="Roboto Light"/>
        <charset val="204"/>
      </rPr>
      <t xml:space="preserve">
Новострой</t>
    </r>
  </si>
  <si>
    <r>
      <t xml:space="preserve">Марина
89528073039
</t>
    </r>
    <r>
      <rPr>
        <sz val="11"/>
        <color rgb="FFFF0000"/>
        <rFont val="Roboto Light"/>
        <charset val="204"/>
      </rPr>
      <t>Наша-Недвижимость</t>
    </r>
  </si>
  <si>
    <t>Наша недвижимость</t>
  </si>
  <si>
    <t>+30 к цене</t>
  </si>
  <si>
    <t>Старый ремонт. Требует.
2 собственника</t>
  </si>
  <si>
    <t>89069593586
Агент</t>
  </si>
  <si>
    <t xml:space="preserve">Нормальный ремонт.
1 собственник. </t>
  </si>
  <si>
    <r>
      <t xml:space="preserve">Старый ремонт.
</t>
    </r>
    <r>
      <rPr>
        <b/>
        <sz val="11"/>
        <color theme="1"/>
        <rFont val="Roboto Light"/>
        <charset val="204"/>
      </rPr>
      <t>Показы с февраля.</t>
    </r>
  </si>
  <si>
    <t>Старый ремонт.
4 владельца.</t>
  </si>
  <si>
    <r>
      <rPr>
        <sz val="11"/>
        <color rgb="FFFF0000"/>
        <rFont val="Roboto Light"/>
        <charset val="204"/>
      </rPr>
      <t>Прописанный.</t>
    </r>
    <r>
      <rPr>
        <sz val="11"/>
        <color theme="1"/>
        <rFont val="Roboto Light"/>
        <charset val="204"/>
      </rPr>
      <t xml:space="preserve">
</t>
    </r>
    <r>
      <rPr>
        <sz val="11"/>
        <color rgb="FFFF0000"/>
        <rFont val="Roboto Light"/>
        <charset val="204"/>
      </rPr>
      <t>Продажа по доверенности.</t>
    </r>
    <r>
      <rPr>
        <sz val="11"/>
        <color theme="1"/>
        <rFont val="Roboto Light"/>
        <charset val="204"/>
      </rPr>
      <t xml:space="preserve">
Нормальный ремонт.</t>
    </r>
  </si>
  <si>
    <t>Елена
89069592648
Этажи</t>
  </si>
  <si>
    <r>
      <t xml:space="preserve">Слишком тёмные фотографии.
</t>
    </r>
    <r>
      <rPr>
        <sz val="11"/>
        <color rgb="FFFF0000"/>
        <rFont val="Roboto Light"/>
        <charset val="204"/>
      </rPr>
      <t>Фонарь.</t>
    </r>
  </si>
  <si>
    <t>Светлана
89138072855
Частное лицо
+С перспективой 24.</t>
  </si>
  <si>
    <t>Полуремонт.
Квартиранты.</t>
  </si>
  <si>
    <t>Столбец48</t>
  </si>
  <si>
    <t>Столбец49</t>
  </si>
  <si>
    <r>
      <t>S м</t>
    </r>
    <r>
      <rPr>
        <vertAlign val="superscript"/>
        <sz val="6"/>
        <rFont val="Roboto Black"/>
        <charset val="204"/>
      </rPr>
      <t>2</t>
    </r>
  </si>
  <si>
    <r>
      <t>S м</t>
    </r>
    <r>
      <rPr>
        <vertAlign val="superscript"/>
        <sz val="12"/>
        <rFont val="Calibri"/>
        <family val="2"/>
        <charset val="204"/>
        <scheme val="minor"/>
      </rPr>
      <t>2</t>
    </r>
  </si>
  <si>
    <t>1/4</t>
  </si>
  <si>
    <t>1/10</t>
  </si>
  <si>
    <t>1/6</t>
  </si>
  <si>
    <r>
      <rPr>
        <b/>
        <i/>
        <sz val="18"/>
        <rFont val="Roboto Light"/>
        <charset val="204"/>
      </rPr>
      <t>5</t>
    </r>
    <r>
      <rPr>
        <b/>
        <sz val="18"/>
        <rFont val="Roboto Light"/>
        <charset val="204"/>
      </rPr>
      <t>/5</t>
    </r>
  </si>
  <si>
    <t>5/6</t>
  </si>
  <si>
    <t>1/2</t>
  </si>
  <si>
    <t>4/4</t>
  </si>
  <si>
    <t>1/3</t>
  </si>
  <si>
    <r>
      <rPr>
        <sz val="18"/>
        <color theme="8"/>
        <rFont val="Roboto Light"/>
        <charset val="204"/>
      </rPr>
      <t>➕</t>
    </r>
    <r>
      <rPr>
        <sz val="18"/>
        <rFont val="Roboto Light"/>
        <charset val="204"/>
      </rPr>
      <t xml:space="preserve">
➖</t>
    </r>
  </si>
  <si>
    <r>
      <t>?</t>
    </r>
    <r>
      <rPr>
        <sz val="18"/>
        <color theme="8"/>
        <rFont val="Roboto Light"/>
        <charset val="204"/>
      </rPr>
      <t>➕</t>
    </r>
    <r>
      <rPr>
        <sz val="18"/>
        <rFont val="Roboto Light"/>
        <charset val="204"/>
      </rPr>
      <t xml:space="preserve">
➖</t>
    </r>
  </si>
  <si>
    <t>Не доступен.</t>
  </si>
  <si>
    <t>Владимир
89059921207
Частное лицо
Наталья Валерьевна
89138584872
Частное лицо - мать. Показывает она.</t>
  </si>
  <si>
    <t>Альфа</t>
  </si>
  <si>
    <t>С другими не работает</t>
  </si>
  <si>
    <r>
      <t xml:space="preserve">Лариса Владимировна
89528902230
</t>
    </r>
    <r>
      <rPr>
        <sz val="11"/>
        <color rgb="FFFF0000"/>
        <rFont val="Roboto Light"/>
        <charset val="204"/>
      </rPr>
      <t>Альфа</t>
    </r>
  </si>
  <si>
    <t>Владимир
89138514109
Антураж</t>
  </si>
  <si>
    <t xml:space="preserve">Ирина
89609156178
Частное лицо
Частное лицо - мать.
Показывает она.
</t>
  </si>
  <si>
    <r>
      <rPr>
        <sz val="14"/>
        <color theme="8"/>
        <rFont val="Roboto Light"/>
        <charset val="204"/>
      </rPr>
      <t>Лебедева</t>
    </r>
    <r>
      <rPr>
        <sz val="14"/>
        <color rgb="FF000000"/>
        <rFont val="Roboto Light"/>
        <charset val="204"/>
      </rPr>
      <t xml:space="preserve">
41</t>
    </r>
  </si>
  <si>
    <r>
      <rPr>
        <sz val="14"/>
        <color theme="8"/>
        <rFont val="Roboto Light"/>
        <charset val="204"/>
      </rPr>
      <t>Фрунзе</t>
    </r>
    <r>
      <rPr>
        <sz val="14"/>
        <color rgb="FFFFFF00"/>
        <rFont val="Roboto Light"/>
        <charset val="204"/>
      </rPr>
      <t xml:space="preserve">
</t>
    </r>
    <r>
      <rPr>
        <sz val="14"/>
        <color theme="1"/>
        <rFont val="Roboto Light"/>
        <charset val="204"/>
      </rPr>
      <t>130</t>
    </r>
  </si>
  <si>
    <t>Частичный ремонт.
Годна для проживания.
3 взрослых собственника.</t>
  </si>
  <si>
    <t>Хороший ремонт.
1 собственник.
Требуется выделить доли 3 детям.</t>
  </si>
  <si>
    <t>Сергей Юрьевич
89539133177
Престиж
Из базы.</t>
  </si>
  <si>
    <t>Анастасия
89523666905
Риэлтор
89618910556
Агентство</t>
  </si>
  <si>
    <t>Хороший ремонт.
1 собственник.</t>
  </si>
  <si>
    <t>Хороший ремонт.
1 собственник.
Показы только в пятницу и субботу.</t>
  </si>
  <si>
    <t>Недоступен.</t>
  </si>
  <si>
    <r>
      <t xml:space="preserve">Хороший ремонт частично. После залива 1-на часть. Для показа требуется привоз из Кандинки.
</t>
    </r>
    <r>
      <rPr>
        <sz val="11"/>
        <color rgb="FF7030A0"/>
        <rFont val="Roboto Light"/>
        <charset val="204"/>
      </rPr>
      <t>Разделена на 2 квартиры; у одной вход с улицы, у другой с подъезда.
2 санузла.</t>
    </r>
  </si>
  <si>
    <r>
      <t xml:space="preserve">89609749057
</t>
    </r>
    <r>
      <rPr>
        <sz val="11"/>
        <color rgb="FFFF0000"/>
        <rFont val="Roboto Light"/>
        <charset val="204"/>
      </rPr>
      <t>Грасиона</t>
    </r>
    <r>
      <rPr>
        <sz val="11"/>
        <color theme="1"/>
        <rFont val="Roboto Light"/>
        <charset val="204"/>
      </rPr>
      <t xml:space="preserve">
Сабир Мусаевич
89138232646
Частное лицо</t>
    </r>
  </si>
  <si>
    <t>Сергей
89528915720
Макс</t>
  </si>
  <si>
    <r>
      <t xml:space="preserve">Ванная требует ремонт.
Нормальный ремонт.
</t>
    </r>
    <r>
      <rPr>
        <sz val="11"/>
        <color rgb="FF7030A0"/>
        <rFont val="Roboto Light"/>
        <charset val="204"/>
      </rPr>
      <t>Полубалкон.</t>
    </r>
  </si>
  <si>
    <t>Хороший ремонт.
С мебелью и техникой.
Есть отдельная кладовая.
2 собственника.</t>
  </si>
  <si>
    <t>Только раздельные / распашные комнаты</t>
  </si>
  <si>
    <t>Хороший ремонт.
2 собственника.</t>
  </si>
  <si>
    <t>➕➖</t>
  </si>
  <si>
    <r>
      <t xml:space="preserve">Хороший ремонт.
</t>
    </r>
    <r>
      <rPr>
        <sz val="11"/>
        <color rgb="FFFF0000"/>
        <rFont val="Roboto Light"/>
        <charset val="204"/>
      </rPr>
      <t>Ипотека сбера 2 000 000.</t>
    </r>
    <r>
      <rPr>
        <sz val="11"/>
        <color theme="1"/>
        <rFont val="Roboto Light"/>
        <charset val="204"/>
      </rPr>
      <t xml:space="preserve">
1 собственник.</t>
    </r>
  </si>
  <si>
    <t>https://www.avito.ru/tomsk/kvartiry/2-k._kvartira_54m_19et._2258778124
https://www.tomsk.ru09.ru/realty?subaction=detail&amp;id=4644866</t>
  </si>
  <si>
    <r>
      <rPr>
        <sz val="10"/>
        <color rgb="FFFF0000"/>
        <rFont val="Roboto Light"/>
        <charset val="204"/>
      </rPr>
      <t>Панель</t>
    </r>
    <r>
      <rPr>
        <sz val="10"/>
        <color rgb="FF000000"/>
        <rFont val="Roboto Light"/>
        <charset val="204"/>
      </rPr>
      <t xml:space="preserve">
</t>
    </r>
    <r>
      <rPr>
        <sz val="10"/>
        <color theme="8"/>
        <rFont val="Roboto Light"/>
        <charset val="204"/>
      </rPr>
      <t>Новый тип</t>
    </r>
  </si>
  <si>
    <r>
      <t xml:space="preserve">Нормальный ремонт.
Переделанная из однокомнатной.
</t>
    </r>
    <r>
      <rPr>
        <sz val="11"/>
        <color rgb="FFFF0000"/>
        <rFont val="Roboto Light"/>
        <charset val="204"/>
      </rPr>
      <t>Одна комната без окна.</t>
    </r>
  </si>
  <si>
    <t>Старый ремонт.
1 собственник.</t>
  </si>
  <si>
    <t>Старый ремонт.
1 собственник.
Наследство 2-года.
Мама собственник.</t>
  </si>
  <si>
    <t>Татьяна
89138215360
РиэлтСити</t>
  </si>
  <si>
    <t>Сняли</t>
  </si>
  <si>
    <t>Кирпич
Сталин
Железобетонные.</t>
  </si>
  <si>
    <t>Хороший ремонт.
Кухня-с комнатой.
1 собственник.</t>
  </si>
  <si>
    <t>Нормальный ремонт.
По доверенности.
В воскресенье и понедельник.</t>
  </si>
  <si>
    <t>Тимур
89138155354
?Агентство</t>
  </si>
  <si>
    <t>Отнимаем старые дома</t>
  </si>
  <si>
    <t>Отнимаем 1-й этаж и 4,5 в домах без лифта</t>
  </si>
  <si>
    <r>
      <rPr>
        <sz val="11"/>
        <color rgb="FF7030A0"/>
        <rFont val="Roboto Light"/>
        <charset val="204"/>
      </rPr>
      <t>Двухуровневая.</t>
    </r>
    <r>
      <rPr>
        <sz val="11"/>
        <color theme="1"/>
        <rFont val="Roboto Light"/>
        <charset val="204"/>
      </rPr>
      <t xml:space="preserve">
Требует завршения ремонта.
Годна для проживания.</t>
    </r>
  </si>
  <si>
    <t>Отнимаем старые пятиэтажки</t>
  </si>
  <si>
    <t>Только кирпич</t>
  </si>
  <si>
    <r>
      <rPr>
        <sz val="14"/>
        <color theme="8"/>
        <rFont val="Roboto Light"/>
        <charset val="204"/>
      </rPr>
      <t>Мариинский пер.</t>
    </r>
    <r>
      <rPr>
        <sz val="14"/>
        <rFont val="Roboto Light"/>
        <charset val="204"/>
      </rPr>
      <t xml:space="preserve">
10</t>
    </r>
  </si>
  <si>
    <r>
      <rPr>
        <sz val="14"/>
        <color theme="8"/>
        <rFont val="Roboto Light"/>
        <charset val="204"/>
      </rPr>
      <t>Дербышевский</t>
    </r>
    <r>
      <rPr>
        <sz val="14"/>
        <rFont val="Roboto Light"/>
        <charset val="204"/>
      </rPr>
      <t xml:space="preserve">
15</t>
    </r>
  </si>
  <si>
    <r>
      <rPr>
        <sz val="14"/>
        <color theme="8"/>
        <rFont val="Roboto Light"/>
        <charset val="204"/>
      </rPr>
      <t>Лебедева</t>
    </r>
    <r>
      <rPr>
        <sz val="14"/>
        <color rgb="FF000000"/>
        <rFont val="Roboto Light"/>
        <charset val="204"/>
      </rPr>
      <t xml:space="preserve">
65</t>
    </r>
  </si>
  <si>
    <r>
      <rPr>
        <sz val="14"/>
        <color theme="8"/>
        <rFont val="Roboto Light"/>
        <charset val="204"/>
      </rPr>
      <t>Фрунзе</t>
    </r>
    <r>
      <rPr>
        <sz val="14"/>
        <rFont val="Roboto Light"/>
        <charset val="204"/>
      </rPr>
      <t xml:space="preserve">
102</t>
    </r>
  </si>
  <si>
    <t>Продано2</t>
  </si>
  <si>
    <t>Отнимаем недоступные</t>
  </si>
  <si>
    <r>
      <t xml:space="preserve">Елена
</t>
    </r>
    <r>
      <rPr>
        <b/>
        <sz val="11"/>
        <color theme="1"/>
        <rFont val="Roboto Light"/>
        <charset val="204"/>
      </rPr>
      <t>89627834798</t>
    </r>
    <r>
      <rPr>
        <sz val="11"/>
        <color theme="1"/>
        <rFont val="Roboto Light"/>
        <charset val="204"/>
      </rPr>
      <t xml:space="preserve">
Частное лицо
Работает с агентами.
Мотивирована из-за другой ипотеки</t>
    </r>
  </si>
  <si>
    <r>
      <t xml:space="preserve">Хороший ремонт.
+ </t>
    </r>
    <r>
      <rPr>
        <sz val="11"/>
        <color rgb="FF7030A0"/>
        <rFont val="Roboto Light"/>
        <charset val="204"/>
      </rPr>
      <t>Кладовая под всей квартирой.</t>
    </r>
    <r>
      <rPr>
        <sz val="11"/>
        <color theme="1"/>
        <rFont val="Roboto Light"/>
        <charset val="204"/>
      </rPr>
      <t xml:space="preserve">
</t>
    </r>
    <r>
      <rPr>
        <sz val="11"/>
        <color rgb="FF7030A0"/>
        <rFont val="Roboto Light"/>
        <charset val="204"/>
      </rPr>
      <t>3 метровые потолки</t>
    </r>
    <r>
      <rPr>
        <sz val="11"/>
        <color theme="1"/>
        <rFont val="Roboto Light"/>
        <charset val="204"/>
      </rPr>
      <t>.
2 собственника.</t>
    </r>
  </si>
  <si>
    <t>Цены
за квадрат (Ц2)2</t>
  </si>
  <si>
    <t>Цены
за квадрат (Ц2)3</t>
  </si>
  <si>
    <t>Цены
за квадрат (Ц2)4</t>
  </si>
  <si>
    <t>Цены
за квадрат (Ц2)5</t>
  </si>
  <si>
    <t>Цены
за квадрат (Ц2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</si>
</sst>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₽&quot;;[Red]\-#,##0\ &quot;₽&quot;"/>
    <numFmt numFmtId="164" formatCode="#,##0\ &quot;₽&quot;"/>
    <numFmt numFmtId="165" formatCode="0.0"/>
  </numFmts>
  <fonts count="59" x14ac:knownFonts="1">
    <font>
      <sz val="11"/>
      <color theme="1"/>
      <name val="Calibri"/>
      <family val="2"/>
      <charset val="204"/>
      <scheme val="minor"/>
    </font>
    <font>
      <b/>
      <sz val="6"/>
      <color rgb="FF000000"/>
      <name val="Roboto Black"/>
      <charset val="204"/>
    </font>
    <font>
      <b/>
      <vertAlign val="superscript"/>
      <sz val="6"/>
      <color rgb="FF000000"/>
      <name val="Roboto Black"/>
      <charset val="204"/>
    </font>
    <font>
      <sz val="6"/>
      <color rgb="FF000000"/>
      <name val="Roboto Light"/>
      <charset val="204"/>
    </font>
    <font>
      <b/>
      <sz val="11"/>
      <color theme="1"/>
      <name val="Calibri"/>
      <family val="2"/>
      <charset val="204"/>
      <scheme val="minor"/>
    </font>
    <font>
      <b/>
      <sz val="6"/>
      <color rgb="FF000000"/>
      <name val="Roboto Light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rgb="FF000000"/>
      <name val="Roboto Light"/>
      <charset val="204"/>
    </font>
    <font>
      <b/>
      <sz val="16"/>
      <color theme="1"/>
      <name val="Calibri"/>
      <family val="2"/>
      <charset val="204"/>
      <scheme val="minor"/>
    </font>
    <font>
      <b/>
      <sz val="8"/>
      <color rgb="FF000000"/>
      <name val="Roboto Black"/>
      <charset val="204"/>
    </font>
    <font>
      <b/>
      <sz val="10"/>
      <color rgb="FF000000"/>
      <name val="Roboto Black"/>
      <charset val="204"/>
    </font>
    <font>
      <b/>
      <sz val="12"/>
      <color rgb="FF000000"/>
      <name val="Roboto Black"/>
      <charset val="204"/>
    </font>
    <font>
      <b/>
      <sz val="12"/>
      <color rgb="FF000000"/>
      <name val="Roboto Light"/>
      <charset val="204"/>
    </font>
    <font>
      <sz val="8"/>
      <color rgb="FF000000"/>
      <name val="Roboto Light"/>
      <charset val="204"/>
    </font>
    <font>
      <sz val="10"/>
      <color rgb="FF000000"/>
      <name val="Roboto Light"/>
      <charset val="204"/>
    </font>
    <font>
      <sz val="12"/>
      <color rgb="FF000000"/>
      <name val="Roboto Light"/>
      <charset val="204"/>
    </font>
    <font>
      <sz val="10"/>
      <color theme="1"/>
      <name val="Calibri"/>
      <family val="2"/>
      <charset val="204"/>
      <scheme val="minor"/>
    </font>
    <font>
      <sz val="18"/>
      <color rgb="FF000000"/>
      <name val="Roboto Ligh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Roboto Light"/>
      <charset val="204"/>
    </font>
    <font>
      <sz val="10"/>
      <name val="Roboto Light"/>
      <charset val="204"/>
    </font>
    <font>
      <sz val="8"/>
      <name val="Roboto Light"/>
      <charset val="204"/>
    </font>
    <font>
      <b/>
      <sz val="12"/>
      <name val="Roboto Light"/>
      <charset val="204"/>
    </font>
    <font>
      <b/>
      <sz val="18"/>
      <name val="Roboto Light"/>
      <charset val="204"/>
    </font>
    <font>
      <sz val="10"/>
      <color rgb="FFFFFF00"/>
      <name val="Roboto Light"/>
      <charset val="204"/>
    </font>
    <font>
      <sz val="10"/>
      <color rgb="FFFF0000"/>
      <name val="Roboto Light"/>
      <charset val="204"/>
    </font>
    <font>
      <sz val="14"/>
      <color rgb="FF000000"/>
      <name val="Roboto Light"/>
      <charset val="204"/>
    </font>
    <font>
      <sz val="14"/>
      <color rgb="FFFFFF00"/>
      <name val="Roboto Light"/>
      <charset val="204"/>
    </font>
    <font>
      <sz val="14"/>
      <name val="Roboto Light"/>
      <charset val="204"/>
    </font>
    <font>
      <b/>
      <sz val="11"/>
      <color rgb="FF000000"/>
      <name val="Roboto Black"/>
      <charset val="204"/>
    </font>
    <font>
      <sz val="11"/>
      <color rgb="FF000000"/>
      <name val="Roboto Black"/>
      <charset val="204"/>
    </font>
    <font>
      <sz val="11"/>
      <color theme="1"/>
      <name val="Roboto Light"/>
      <charset val="204"/>
    </font>
    <font>
      <b/>
      <sz val="11"/>
      <color theme="1"/>
      <name val="Roboto Light"/>
      <charset val="204"/>
    </font>
    <font>
      <sz val="11"/>
      <name val="Roboto Light"/>
      <charset val="204"/>
    </font>
    <font>
      <sz val="10"/>
      <color rgb="FF000000"/>
      <name val="Roboto Light"/>
      <charset val="204"/>
    </font>
    <font>
      <u/>
      <sz val="14"/>
      <color rgb="FF000000"/>
      <name val="Roboto Light"/>
      <charset val="204"/>
    </font>
    <font>
      <sz val="8"/>
      <color rgb="FF000000"/>
      <name val="Roboto Light"/>
      <charset val="204"/>
    </font>
    <font>
      <sz val="14"/>
      <color rgb="FF000000"/>
      <name val="Roboto Light"/>
      <charset val="204"/>
    </font>
    <font>
      <b/>
      <sz val="12"/>
      <color rgb="FF000000"/>
      <name val="Roboto Light"/>
      <charset val="204"/>
    </font>
    <font>
      <sz val="11"/>
      <color rgb="FF7030A0"/>
      <name val="Roboto Light"/>
      <charset val="204"/>
    </font>
    <font>
      <sz val="6"/>
      <name val="Roboto Black"/>
      <charset val="204"/>
    </font>
    <font>
      <sz val="12"/>
      <name val="Calibri"/>
      <family val="2"/>
      <charset val="204"/>
      <scheme val="minor"/>
    </font>
    <font>
      <sz val="18"/>
      <name val="Roboto Light"/>
      <charset val="204"/>
    </font>
    <font>
      <sz val="11"/>
      <color rgb="FFFF0000"/>
      <name val="Roboto Light"/>
      <charset val="204"/>
    </font>
    <font>
      <b/>
      <sz val="12"/>
      <name val="Calibri"/>
      <family val="2"/>
      <charset val="204"/>
      <scheme val="minor"/>
    </font>
    <font>
      <b/>
      <sz val="6"/>
      <name val="Roboto Black"/>
      <charset val="204"/>
    </font>
    <font>
      <vertAlign val="superscript"/>
      <sz val="6"/>
      <name val="Roboto Black"/>
      <charset val="204"/>
    </font>
    <font>
      <vertAlign val="superscript"/>
      <sz val="12"/>
      <name val="Calibri"/>
      <family val="2"/>
      <charset val="204"/>
      <scheme val="minor"/>
    </font>
    <font>
      <b/>
      <i/>
      <sz val="18"/>
      <name val="Roboto Light"/>
      <charset val="204"/>
    </font>
    <font>
      <sz val="12"/>
      <name val="Roboto Light"/>
      <charset val="204"/>
    </font>
    <font>
      <b/>
      <sz val="6"/>
      <name val="Roboto Light"/>
      <charset val="204"/>
    </font>
    <font>
      <b/>
      <sz val="11"/>
      <name val="Calibri"/>
      <family val="2"/>
      <charset val="204"/>
      <scheme val="minor"/>
    </font>
    <font>
      <sz val="18"/>
      <color theme="8"/>
      <name val="Roboto Light"/>
      <charset val="204"/>
    </font>
    <font>
      <sz val="14"/>
      <color theme="1"/>
      <name val="Roboto Light"/>
      <charset val="204"/>
    </font>
    <font>
      <sz val="14"/>
      <color theme="8"/>
      <name val="Roboto Light"/>
      <charset val="204"/>
    </font>
    <font>
      <sz val="10"/>
      <color theme="8"/>
      <name val="Roboto Light"/>
      <charset val="204"/>
    </font>
    <font>
      <b/>
      <sz val="18"/>
      <color theme="8"/>
      <name val="Roboto Light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textRotation="90"/>
    </xf>
    <xf numFmtId="49" fontId="4" fillId="0" borderId="0" xfId="0" applyNumberFormat="1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textRotation="90"/>
    </xf>
    <xf numFmtId="164" fontId="0" fillId="0" borderId="0" xfId="0" applyNumberFormat="1" applyFill="1" applyAlignment="1">
      <alignment textRotation="90"/>
    </xf>
    <xf numFmtId="49" fontId="1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6" fontId="8" fillId="4" borderId="0" xfId="0" applyNumberFormat="1" applyFont="1" applyFill="1" applyBorder="1" applyAlignment="1">
      <alignment horizontal="center" vertical="center" textRotation="90"/>
    </xf>
    <xf numFmtId="164" fontId="14" fillId="4" borderId="0" xfId="0" applyNumberFormat="1" applyFont="1" applyFill="1" applyBorder="1" applyAlignment="1">
      <alignment horizontal="center" vertical="center" textRotation="90"/>
    </xf>
    <xf numFmtId="164" fontId="3" fillId="4" borderId="0" xfId="0" applyNumberFormat="1" applyFont="1" applyFill="1" applyBorder="1" applyAlignment="1">
      <alignment horizontal="center" vertical="center" textRotation="90"/>
    </xf>
    <xf numFmtId="6" fontId="8" fillId="0" borderId="4" xfId="0" applyNumberFormat="1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textRotation="90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6" fontId="5" fillId="0" borderId="4" xfId="0" applyNumberFormat="1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horizontal="center" vertical="center" textRotation="90"/>
    </xf>
    <xf numFmtId="164" fontId="11" fillId="5" borderId="4" xfId="0" applyNumberFormat="1" applyFont="1" applyFill="1" applyBorder="1" applyAlignment="1">
      <alignment horizontal="center" vertical="center" textRotation="90" wrapText="1"/>
    </xf>
    <xf numFmtId="164" fontId="11" fillId="6" borderId="4" xfId="0" applyNumberFormat="1" applyFont="1" applyFill="1" applyBorder="1" applyAlignment="1">
      <alignment horizontal="center" vertical="center" textRotation="90" wrapText="1"/>
    </xf>
    <xf numFmtId="0" fontId="10" fillId="6" borderId="4" xfId="0" applyFont="1" applyFill="1" applyBorder="1" applyAlignment="1">
      <alignment horizontal="center" vertical="center" textRotation="90" wrapText="1"/>
    </xf>
    <xf numFmtId="164" fontId="11" fillId="7" borderId="4" xfId="0" applyNumberFormat="1" applyFont="1" applyFill="1" applyBorder="1" applyAlignment="1">
      <alignment horizontal="center" vertical="center" textRotation="90" wrapText="1"/>
    </xf>
    <xf numFmtId="164" fontId="16" fillId="7" borderId="4" xfId="0" applyNumberFormat="1" applyFont="1" applyFill="1" applyBorder="1" applyAlignment="1">
      <alignment horizontal="center" vertical="center" textRotation="90"/>
    </xf>
    <xf numFmtId="164" fontId="16" fillId="6" borderId="4" xfId="0" applyNumberFormat="1" applyFont="1" applyFill="1" applyBorder="1" applyAlignment="1">
      <alignment horizontal="center" vertical="center" textRotation="90"/>
    </xf>
    <xf numFmtId="164" fontId="16" fillId="5" borderId="4" xfId="0" applyNumberFormat="1" applyFont="1" applyFill="1" applyBorder="1" applyAlignment="1">
      <alignment horizontal="center" vertical="center" textRotation="90"/>
    </xf>
    <xf numFmtId="6" fontId="16" fillId="5" borderId="4" xfId="0" applyNumberFormat="1" applyFont="1" applyFill="1" applyBorder="1" applyAlignment="1">
      <alignment horizontal="center" vertical="center" textRotation="90"/>
    </xf>
    <xf numFmtId="6" fontId="16" fillId="6" borderId="4" xfId="0" applyNumberFormat="1" applyFont="1" applyFill="1" applyBorder="1" applyAlignment="1">
      <alignment horizontal="center" vertical="center" textRotation="90"/>
    </xf>
    <xf numFmtId="0" fontId="7" fillId="8" borderId="0" xfId="0" applyFont="1" applyFill="1" applyAlignment="1">
      <alignment horizontal="left" vertical="center"/>
    </xf>
    <xf numFmtId="49" fontId="7" fillId="8" borderId="0" xfId="0" applyNumberFormat="1" applyFont="1" applyFill="1" applyAlignment="1">
      <alignment horizontal="left" vertical="center"/>
    </xf>
    <xf numFmtId="49" fontId="6" fillId="8" borderId="0" xfId="0" applyNumberFormat="1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 textRotation="90"/>
    </xf>
    <xf numFmtId="164" fontId="7" fillId="8" borderId="0" xfId="0" applyNumberFormat="1" applyFont="1" applyFill="1" applyAlignment="1">
      <alignment horizontal="left" vertical="center"/>
    </xf>
    <xf numFmtId="164" fontId="13" fillId="5" borderId="4" xfId="0" applyNumberFormat="1" applyFont="1" applyFill="1" applyBorder="1" applyAlignment="1">
      <alignment horizontal="center" vertical="center" textRotation="90"/>
    </xf>
    <xf numFmtId="6" fontId="16" fillId="7" borderId="4" xfId="0" applyNumberFormat="1" applyFont="1" applyFill="1" applyBorder="1" applyAlignment="1">
      <alignment horizontal="center" vertical="center" textRotation="90"/>
    </xf>
    <xf numFmtId="164" fontId="13" fillId="6" borderId="4" xfId="0" applyNumberFormat="1" applyFont="1" applyFill="1" applyBorder="1" applyAlignment="1">
      <alignment horizontal="center" vertical="center" textRotation="90"/>
    </xf>
    <xf numFmtId="0" fontId="0" fillId="9" borderId="0" xfId="0" applyFill="1"/>
    <xf numFmtId="0" fontId="7" fillId="9" borderId="0" xfId="0" applyFont="1" applyFill="1" applyAlignment="1">
      <alignment horizontal="left" vertical="center"/>
    </xf>
    <xf numFmtId="6" fontId="18" fillId="4" borderId="4" xfId="0" applyNumberFormat="1" applyFont="1" applyFill="1" applyBorder="1" applyAlignment="1">
      <alignment horizontal="center" vertical="center" textRotation="90"/>
    </xf>
    <xf numFmtId="164" fontId="18" fillId="4" borderId="4" xfId="0" applyNumberFormat="1" applyFont="1" applyFill="1" applyBorder="1" applyAlignment="1">
      <alignment horizontal="center" vertical="center" textRotation="90"/>
    </xf>
    <xf numFmtId="6" fontId="18" fillId="5" borderId="4" xfId="0" applyNumberFormat="1" applyFont="1" applyFill="1" applyBorder="1" applyAlignment="1">
      <alignment horizontal="center" vertical="center" textRotation="90"/>
    </xf>
    <xf numFmtId="164" fontId="18" fillId="5" borderId="4" xfId="0" applyNumberFormat="1" applyFont="1" applyFill="1" applyBorder="1" applyAlignment="1">
      <alignment horizontal="center" vertical="center" textRotation="90"/>
    </xf>
    <xf numFmtId="6" fontId="18" fillId="6" borderId="4" xfId="0" applyNumberFormat="1" applyFont="1" applyFill="1" applyBorder="1" applyAlignment="1">
      <alignment horizontal="center" vertical="center" textRotation="90"/>
    </xf>
    <xf numFmtId="164" fontId="18" fillId="6" borderId="4" xfId="0" applyNumberFormat="1" applyFont="1" applyFill="1" applyBorder="1" applyAlignment="1">
      <alignment horizontal="center" vertical="center" textRotation="90"/>
    </xf>
    <xf numFmtId="164" fontId="18" fillId="7" borderId="4" xfId="0" applyNumberFormat="1" applyFont="1" applyFill="1" applyBorder="1" applyAlignment="1">
      <alignment horizontal="center" vertical="center" textRotation="90"/>
    </xf>
    <xf numFmtId="6" fontId="18" fillId="7" borderId="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/>
    </xf>
    <xf numFmtId="0" fontId="0" fillId="0" borderId="7" xfId="0" applyFill="1" applyBorder="1"/>
    <xf numFmtId="0" fontId="19" fillId="0" borderId="0" xfId="1" applyFill="1"/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 wrapText="1"/>
    </xf>
    <xf numFmtId="49" fontId="19" fillId="0" borderId="6" xfId="1" applyNumberFormat="1" applyFill="1" applyBorder="1" applyAlignment="1">
      <alignment horizontal="center" vertical="center" wrapText="1"/>
    </xf>
    <xf numFmtId="0" fontId="20" fillId="9" borderId="0" xfId="0" applyFont="1" applyFill="1"/>
    <xf numFmtId="49" fontId="25" fillId="2" borderId="4" xfId="0" applyNumberFormat="1" applyFont="1" applyFill="1" applyBorder="1" applyAlignment="1">
      <alignment horizontal="center" vertical="center" wrapText="1"/>
    </xf>
    <xf numFmtId="49" fontId="15" fillId="11" borderId="4" xfId="0" applyNumberFormat="1" applyFont="1" applyFill="1" applyBorder="1" applyAlignment="1">
      <alignment horizontal="center" vertical="center" wrapText="1"/>
    </xf>
    <xf numFmtId="49" fontId="14" fillId="11" borderId="4" xfId="0" applyNumberFormat="1" applyFont="1" applyFill="1" applyBorder="1" applyAlignment="1">
      <alignment horizontal="left" vertical="center" wrapText="1"/>
    </xf>
    <xf numFmtId="49" fontId="13" fillId="11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 wrapText="1"/>
    </xf>
    <xf numFmtId="49" fontId="15" fillId="11" borderId="5" xfId="0" applyNumberFormat="1" applyFont="1" applyFill="1" applyBorder="1" applyAlignment="1">
      <alignment horizontal="center" vertical="center" wrapText="1"/>
    </xf>
    <xf numFmtId="6" fontId="16" fillId="11" borderId="4" xfId="0" applyNumberFormat="1" applyFont="1" applyFill="1" applyBorder="1" applyAlignment="1">
      <alignment horizontal="center" vertical="center" textRotation="90"/>
    </xf>
    <xf numFmtId="49" fontId="16" fillId="11" borderId="4" xfId="0" applyNumberFormat="1" applyFont="1" applyFill="1" applyBorder="1" applyAlignment="1">
      <alignment horizontal="center" vertical="center"/>
    </xf>
    <xf numFmtId="49" fontId="23" fillId="11" borderId="4" xfId="0" applyNumberFormat="1" applyFont="1" applyFill="1" applyBorder="1" applyAlignment="1">
      <alignment horizontal="left" vertical="center" wrapText="1"/>
    </xf>
    <xf numFmtId="49" fontId="24" fillId="11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49" fontId="26" fillId="11" borderId="5" xfId="0" applyNumberFormat="1" applyFont="1" applyFill="1" applyBorder="1" applyAlignment="1">
      <alignment horizontal="center" vertical="center" wrapText="1"/>
    </xf>
    <xf numFmtId="49" fontId="28" fillId="11" borderId="4" xfId="0" applyNumberFormat="1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30" fillId="11" borderId="4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49" fontId="0" fillId="0" borderId="0" xfId="0" applyNumberFormat="1" applyFont="1" applyFill="1"/>
    <xf numFmtId="0" fontId="0" fillId="0" borderId="0" xfId="0" applyFont="1" applyFill="1"/>
    <xf numFmtId="49" fontId="31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textRotation="90" wrapText="1"/>
    </xf>
    <xf numFmtId="49" fontId="31" fillId="0" borderId="4" xfId="0" applyNumberFormat="1" applyFont="1" applyFill="1" applyBorder="1" applyAlignment="1">
      <alignment horizontal="center" vertical="center" textRotation="90" wrapText="1"/>
    </xf>
    <xf numFmtId="49" fontId="32" fillId="0" borderId="4" xfId="0" applyNumberFormat="1" applyFont="1" applyFill="1" applyBorder="1" applyAlignment="1">
      <alignment horizontal="center" vertical="center" textRotation="90" wrapText="1"/>
    </xf>
    <xf numFmtId="49" fontId="33" fillId="0" borderId="4" xfId="0" applyNumberFormat="1" applyFont="1" applyFill="1" applyBorder="1" applyAlignment="1">
      <alignment horizontal="center" vertical="center" wrapText="1"/>
    </xf>
    <xf numFmtId="49" fontId="34" fillId="4" borderId="4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3" borderId="0" xfId="0" applyFont="1" applyFill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19" fillId="0" borderId="6" xfId="1" applyFill="1" applyBorder="1" applyAlignment="1">
      <alignment wrapText="1"/>
    </xf>
    <xf numFmtId="49" fontId="36" fillId="11" borderId="5" xfId="0" applyNumberFormat="1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20" fillId="8" borderId="0" xfId="0" applyNumberFormat="1" applyFont="1" applyFill="1" applyAlignment="1">
      <alignment horizontal="left" vertical="center"/>
    </xf>
    <xf numFmtId="49" fontId="20" fillId="2" borderId="0" xfId="0" applyNumberFormat="1" applyFont="1" applyFill="1"/>
    <xf numFmtId="49" fontId="34" fillId="0" borderId="4" xfId="0" applyNumberFormat="1" applyFont="1" applyFill="1" applyBorder="1" applyAlignment="1">
      <alignment horizontal="left" vertical="center" wrapText="1"/>
    </xf>
    <xf numFmtId="49" fontId="38" fillId="11" borderId="4" xfId="0" applyNumberFormat="1" applyFont="1" applyFill="1" applyBorder="1" applyAlignment="1">
      <alignment horizontal="left" vertical="center" wrapText="1"/>
    </xf>
    <xf numFmtId="49" fontId="40" fillId="11" borderId="4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textRotation="90" wrapText="1"/>
    </xf>
    <xf numFmtId="14" fontId="0" fillId="0" borderId="0" xfId="0" applyNumberFormat="1" applyFill="1"/>
    <xf numFmtId="49" fontId="42" fillId="2" borderId="1" xfId="0" applyNumberFormat="1" applyFont="1" applyFill="1" applyBorder="1" applyAlignment="1">
      <alignment horizontal="center" vertical="center" textRotation="90" wrapText="1"/>
    </xf>
    <xf numFmtId="49" fontId="44" fillId="2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3" fillId="4" borderId="2" xfId="0" applyNumberFormat="1" applyFont="1" applyFill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 vertical="center" wrapText="1"/>
    </xf>
    <xf numFmtId="49" fontId="38" fillId="4" borderId="4" xfId="0" applyNumberFormat="1" applyFont="1" applyFill="1" applyBorder="1" applyAlignment="1">
      <alignment horizontal="left" vertical="center" wrapText="1"/>
    </xf>
    <xf numFmtId="0" fontId="28" fillId="4" borderId="4" xfId="0" applyFont="1" applyFill="1" applyBorder="1" applyAlignment="1">
      <alignment horizontal="center" vertical="center" wrapText="1"/>
    </xf>
    <xf numFmtId="49" fontId="40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49" fontId="33" fillId="4" borderId="4" xfId="0" applyNumberFormat="1" applyFont="1" applyFill="1" applyBorder="1" applyAlignment="1">
      <alignment horizontal="left" vertical="center" wrapText="1"/>
    </xf>
    <xf numFmtId="49" fontId="33" fillId="4" borderId="4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wrapText="1"/>
    </xf>
    <xf numFmtId="49" fontId="14" fillId="4" borderId="4" xfId="0" applyNumberFormat="1" applyFont="1" applyFill="1" applyBorder="1" applyAlignment="1">
      <alignment horizontal="left" vertical="center" wrapText="1"/>
    </xf>
    <xf numFmtId="49" fontId="13" fillId="4" borderId="4" xfId="0" applyNumberFormat="1" applyFont="1" applyFill="1" applyBorder="1" applyAlignment="1">
      <alignment horizontal="center" vertical="center"/>
    </xf>
    <xf numFmtId="0" fontId="0" fillId="12" borderId="0" xfId="0" applyFill="1"/>
    <xf numFmtId="49" fontId="3" fillId="12" borderId="2" xfId="0" applyNumberFormat="1" applyFont="1" applyFill="1" applyBorder="1" applyAlignment="1">
      <alignment horizontal="center" vertical="center" wrapText="1"/>
    </xf>
    <xf numFmtId="14" fontId="0" fillId="4" borderId="0" xfId="0" applyNumberFormat="1" applyFill="1"/>
    <xf numFmtId="0" fontId="39" fillId="4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49" fontId="0" fillId="0" borderId="0" xfId="0" applyNumberFormat="1"/>
    <xf numFmtId="0" fontId="19" fillId="0" borderId="0" xfId="1" applyFill="1" applyBorder="1" applyAlignment="1">
      <alignment wrapText="1"/>
    </xf>
    <xf numFmtId="0" fontId="0" fillId="0" borderId="6" xfId="0" applyBorder="1"/>
    <xf numFmtId="49" fontId="1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6" xfId="0" applyBorder="1" applyAlignment="1">
      <alignment wrapText="1"/>
    </xf>
    <xf numFmtId="49" fontId="19" fillId="0" borderId="4" xfId="1" applyNumberFormat="1" applyFill="1" applyBorder="1" applyAlignment="1">
      <alignment horizontal="center" vertical="center" wrapText="1"/>
    </xf>
    <xf numFmtId="0" fontId="19" fillId="0" borderId="4" xfId="1" applyFill="1" applyBorder="1" applyAlignment="1">
      <alignment wrapText="1"/>
    </xf>
    <xf numFmtId="49" fontId="22" fillId="11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49" fontId="35" fillId="0" borderId="4" xfId="0" applyNumberFormat="1" applyFont="1" applyFill="1" applyBorder="1" applyAlignment="1">
      <alignment horizontal="left" vertical="center" wrapText="1"/>
    </xf>
    <xf numFmtId="0" fontId="20" fillId="8" borderId="0" xfId="0" applyFont="1" applyFill="1" applyAlignment="1">
      <alignment horizontal="left" vertical="center"/>
    </xf>
    <xf numFmtId="165" fontId="20" fillId="8" borderId="0" xfId="0" applyNumberFormat="1" applyFont="1" applyFill="1" applyAlignment="1">
      <alignment horizontal="left" vertical="center"/>
    </xf>
    <xf numFmtId="0" fontId="20" fillId="8" borderId="0" xfId="0" applyFont="1" applyFill="1" applyAlignment="1">
      <alignment horizontal="left" vertical="center" textRotation="90"/>
    </xf>
    <xf numFmtId="49" fontId="47" fillId="2" borderId="1" xfId="0" applyNumberFormat="1" applyFont="1" applyFill="1" applyBorder="1" applyAlignment="1">
      <alignment horizontal="center" vertical="center" wrapText="1"/>
    </xf>
    <xf numFmtId="165" fontId="42" fillId="2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textRotation="90"/>
    </xf>
    <xf numFmtId="165" fontId="44" fillId="2" borderId="4" xfId="0" applyNumberFormat="1" applyFont="1" applyFill="1" applyBorder="1" applyAlignment="1">
      <alignment horizontal="center" vertical="center" wrapText="1"/>
    </xf>
    <xf numFmtId="49" fontId="25" fillId="10" borderId="4" xfId="0" applyNumberFormat="1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/>
    </xf>
    <xf numFmtId="165" fontId="44" fillId="10" borderId="4" xfId="0" applyNumberFormat="1" applyFont="1" applyFill="1" applyBorder="1" applyAlignment="1">
      <alignment horizontal="center" vertical="center" wrapText="1"/>
    </xf>
    <xf numFmtId="49" fontId="44" fillId="10" borderId="4" xfId="0" applyNumberFormat="1" applyFont="1" applyFill="1" applyBorder="1" applyAlignment="1">
      <alignment horizontal="center" vertical="center" wrapText="1"/>
    </xf>
    <xf numFmtId="49" fontId="25" fillId="4" borderId="4" xfId="0" applyNumberFormat="1" applyFont="1" applyFill="1" applyBorder="1" applyAlignment="1">
      <alignment horizontal="center" vertical="center" wrapText="1"/>
    </xf>
    <xf numFmtId="165" fontId="44" fillId="4" borderId="4" xfId="0" applyNumberFormat="1" applyFont="1" applyFill="1" applyBorder="1" applyAlignment="1">
      <alignment horizontal="center" vertical="center" wrapText="1"/>
    </xf>
    <xf numFmtId="49" fontId="44" fillId="4" borderId="4" xfId="0" applyNumberFormat="1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/>
    </xf>
    <xf numFmtId="49" fontId="52" fillId="2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 vertical="center" wrapText="1"/>
    </xf>
    <xf numFmtId="49" fontId="53" fillId="2" borderId="0" xfId="0" applyNumberFormat="1" applyFont="1" applyFill="1"/>
    <xf numFmtId="165" fontId="20" fillId="2" borderId="0" xfId="0" applyNumberFormat="1" applyFont="1" applyFill="1"/>
    <xf numFmtId="0" fontId="20" fillId="2" borderId="0" xfId="0" applyFont="1" applyFill="1"/>
    <xf numFmtId="49" fontId="54" fillId="2" borderId="4" xfId="0" applyNumberFormat="1" applyFont="1" applyFill="1" applyBorder="1" applyAlignment="1">
      <alignment horizontal="center" vertical="center" wrapText="1"/>
    </xf>
    <xf numFmtId="165" fontId="54" fillId="10" borderId="4" xfId="0" applyNumberFormat="1" applyFont="1" applyFill="1" applyBorder="1" applyAlignment="1">
      <alignment horizontal="center" vertical="center" wrapText="1"/>
    </xf>
    <xf numFmtId="49" fontId="54" fillId="4" borderId="4" xfId="0" applyNumberFormat="1" applyFont="1" applyFill="1" applyBorder="1" applyAlignment="1">
      <alignment horizontal="center" vertical="center" wrapText="1"/>
    </xf>
    <xf numFmtId="49" fontId="46" fillId="10" borderId="4" xfId="0" applyNumberFormat="1" applyFont="1" applyFill="1" applyBorder="1" applyAlignment="1">
      <alignment horizontal="center" vertical="center" wrapText="1"/>
    </xf>
    <xf numFmtId="49" fontId="43" fillId="10" borderId="4" xfId="0" applyNumberFormat="1" applyFont="1" applyFill="1" applyBorder="1" applyAlignment="1">
      <alignment horizontal="center" vertical="center" textRotation="90" wrapText="1"/>
    </xf>
    <xf numFmtId="0" fontId="46" fillId="10" borderId="4" xfId="0" applyFont="1" applyFill="1" applyBorder="1" applyAlignment="1">
      <alignment horizontal="center" vertical="center" textRotation="90" wrapText="1"/>
    </xf>
    <xf numFmtId="165" fontId="43" fillId="10" borderId="4" xfId="0" applyNumberFormat="1" applyFont="1" applyFill="1" applyBorder="1" applyAlignment="1">
      <alignment horizontal="center" vertical="center"/>
    </xf>
    <xf numFmtId="49" fontId="54" fillId="10" borderId="4" xfId="0" applyNumberFormat="1" applyFont="1" applyFill="1" applyBorder="1" applyAlignment="1">
      <alignment horizontal="center" vertical="center" wrapText="1"/>
    </xf>
    <xf numFmtId="0" fontId="44" fillId="10" borderId="4" xfId="0" applyFont="1" applyFill="1" applyBorder="1" applyAlignment="1">
      <alignment horizontal="center" vertical="center"/>
    </xf>
    <xf numFmtId="49" fontId="28" fillId="4" borderId="4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19" fillId="4" borderId="6" xfId="1" applyFill="1" applyBorder="1" applyAlignment="1">
      <alignment wrapText="1"/>
    </xf>
    <xf numFmtId="0" fontId="54" fillId="10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 wrapText="1"/>
    </xf>
    <xf numFmtId="165" fontId="54" fillId="4" borderId="4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49" fontId="58" fillId="1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10" borderId="4" xfId="0" applyNumberFormat="1" applyFont="1" applyFill="1" applyBorder="1" applyAlignment="1">
      <alignment horizontal="center" vertical="center" wrapText="1"/>
    </xf>
    <xf numFmtId="49" fontId="24" fillId="10" borderId="4" xfId="0" applyNumberFormat="1" applyFont="1" applyFill="1" applyBorder="1" applyAlignment="1">
      <alignment horizontal="center" vertical="center" wrapText="1"/>
    </xf>
    <xf numFmtId="165" fontId="51" fillId="10" borderId="4" xfId="0" applyNumberFormat="1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/>
    </xf>
    <xf numFmtId="49" fontId="52" fillId="10" borderId="4" xfId="0" applyNumberFormat="1" applyFont="1" applyFill="1" applyBorder="1" applyAlignment="1">
      <alignment horizontal="center" vertical="center" wrapText="1"/>
    </xf>
    <xf numFmtId="165" fontId="51" fillId="10" borderId="4" xfId="0" applyNumberFormat="1" applyFont="1" applyFill="1" applyBorder="1" applyAlignment="1">
      <alignment horizontal="center" vertical="center" textRotation="90"/>
    </xf>
    <xf numFmtId="0" fontId="21" fillId="10" borderId="4" xfId="0" applyFont="1" applyFill="1" applyBorder="1" applyAlignment="1">
      <alignment horizontal="center" vertical="center"/>
    </xf>
    <xf numFmtId="165" fontId="21" fillId="10" borderId="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165" formatCode="0.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 Light"/>
        <scheme val="none"/>
      </font>
      <numFmt numFmtId="165" formatCode="0.0"/>
      <fill>
        <patternFill patternType="none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Roboto Light"/>
        <scheme val="none"/>
      </font>
      <numFmt numFmtId="30" formatCode="@"/>
      <fill>
        <patternFill patternType="none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Light"/>
        <scheme val="none"/>
      </font>
      <numFmt numFmtId="30" formatCode="@"/>
      <fill>
        <patternFill patternType="none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30" formatCode="@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Roboto Light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Roboto Light"/>
        <scheme val="none"/>
      </font>
      <numFmt numFmtId="30" formatCode="@"/>
      <fill>
        <patternFill patternType="solid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numFmt numFmtId="30" formatCode="@"/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lexey-kravchenko.ru/zametka_o_pokupatelyah_nedvizimosti_po_verhnim_cenam" TargetMode="External"/><Relationship Id="rId1" Type="http://schemas.openxmlformats.org/officeDocument/2006/relationships/hyperlink" Target="https://alexey-kravchenko.ru/kak_poschitat_maksimalnuyu_i_srednyu_i_minimalnuyu_ceni_na_nedvizimo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49696</xdr:colOff>
      <xdr:row>122</xdr:row>
      <xdr:rowOff>8283</xdr:rowOff>
    </xdr:from>
    <xdr:to>
      <xdr:col>44</xdr:col>
      <xdr:colOff>546652</xdr:colOff>
      <xdr:row>123</xdr:row>
      <xdr:rowOff>389282</xdr:rowOff>
    </xdr:to>
    <xdr:grpSp>
      <xdr:nvGrpSpPr>
        <xdr:cNvPr id="4" name="Группа 3"/>
        <xdr:cNvGrpSpPr/>
      </xdr:nvGrpSpPr>
      <xdr:grpSpPr>
        <a:xfrm>
          <a:off x="8499732" y="146421140"/>
          <a:ext cx="9372895" cy="857249"/>
          <a:chOff x="10137913" y="17501152"/>
          <a:chExt cx="3752021" cy="695739"/>
        </a:xfrm>
      </xdr:grpSpPr>
      <xdr:sp macro="" textlink="">
        <xdr:nvSpPr>
          <xdr:cNvPr id="2" name="TextBox 1"/>
          <xdr:cNvSpPr txBox="1"/>
        </xdr:nvSpPr>
        <xdr:spPr>
          <a:xfrm>
            <a:off x="10552044" y="17915280"/>
            <a:ext cx="3006585" cy="281611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ru-RU" sz="1400"/>
              <a:t>Ценовой коридор</a:t>
            </a:r>
          </a:p>
        </xdr:txBody>
      </xdr:sp>
      <xdr:sp macro="" textlink="">
        <xdr:nvSpPr>
          <xdr:cNvPr id="3" name="Правая фигурная скобка 2"/>
          <xdr:cNvSpPr/>
        </xdr:nvSpPr>
        <xdr:spPr>
          <a:xfrm rot="5400000">
            <a:off x="11831706" y="15807359"/>
            <a:ext cx="364435" cy="3752021"/>
          </a:xfrm>
          <a:prstGeom prst="rightBrac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20</xdr:col>
      <xdr:colOff>0</xdr:colOff>
      <xdr:row>121</xdr:row>
      <xdr:rowOff>234043</xdr:rowOff>
    </xdr:from>
    <xdr:to>
      <xdr:col>23</xdr:col>
      <xdr:colOff>0</xdr:colOff>
      <xdr:row>121</xdr:row>
      <xdr:rowOff>738868</xdr:rowOff>
    </xdr:to>
    <xdr:sp macro="" textlink="">
      <xdr:nvSpPr>
        <xdr:cNvPr id="6" name="TextBox 5"/>
        <xdr:cNvSpPr txBox="1"/>
      </xdr:nvSpPr>
      <xdr:spPr>
        <a:xfrm>
          <a:off x="11022969" y="16998043"/>
          <a:ext cx="2203173" cy="5048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1400"/>
            <a:t>Средние</a:t>
          </a:r>
          <a:r>
            <a:rPr lang="ru-RU" sz="1400" baseline="0"/>
            <a:t> значения</a:t>
          </a:r>
          <a:endParaRPr lang="ru-RU" sz="1400"/>
        </a:p>
      </xdr:txBody>
    </xdr:sp>
    <xdr:clientData/>
  </xdr:twoCellAnchor>
  <xdr:twoCellAnchor>
    <xdr:from>
      <xdr:col>23</xdr:col>
      <xdr:colOff>47625</xdr:colOff>
      <xdr:row>121</xdr:row>
      <xdr:rowOff>285750</xdr:rowOff>
    </xdr:from>
    <xdr:to>
      <xdr:col>23</xdr:col>
      <xdr:colOff>533400</xdr:colOff>
      <xdr:row>121</xdr:row>
      <xdr:rowOff>561975</xdr:rowOff>
    </xdr:to>
    <xdr:sp macro="" textlink="">
      <xdr:nvSpPr>
        <xdr:cNvPr id="9" name="Стрелка вправо 8"/>
        <xdr:cNvSpPr/>
      </xdr:nvSpPr>
      <xdr:spPr>
        <a:xfrm>
          <a:off x="9582150" y="22031325"/>
          <a:ext cx="485775" cy="276225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25</xdr:col>
      <xdr:colOff>142875</xdr:colOff>
      <xdr:row>123</xdr:row>
      <xdr:rowOff>400050</xdr:rowOff>
    </xdr:from>
    <xdr:ext cx="2571750" cy="1028700"/>
    <xdr:sp macro="" textlink="">
      <xdr:nvSpPr>
        <xdr:cNvPr id="15" name="TextBox 14">
          <a:hlinkClick xmlns:r="http://schemas.openxmlformats.org/officeDocument/2006/relationships" r:id="rId1"/>
        </xdr:cNvPr>
        <xdr:cNvSpPr txBox="1"/>
      </xdr:nvSpPr>
      <xdr:spPr>
        <a:xfrm>
          <a:off x="12087225" y="23402925"/>
          <a:ext cx="2571750" cy="1028700"/>
        </a:xfrm>
        <a:prstGeom prst="rect">
          <a:avLst/>
        </a:prstGeom>
        <a:solidFill>
          <a:schemeClr val="bg1"/>
        </a:solidFill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1000"/>
            <a:t>Статья на сайте.</a:t>
          </a:r>
        </a:p>
        <a:p>
          <a:pPr algn="ctr"/>
          <a:r>
            <a:rPr lang="ru-RU" sz="1000"/>
            <a:t>О расчёте</a:t>
          </a:r>
          <a:r>
            <a:rPr lang="ru-RU" sz="1000" baseline="0"/>
            <a:t> ценового коридора:</a:t>
          </a:r>
        </a:p>
        <a:p>
          <a:pPr algn="ctr"/>
          <a:r>
            <a:rPr lang="en-US" sz="1000">
              <a:hlinkClick xmlns:r="http://schemas.openxmlformats.org/officeDocument/2006/relationships" r:id=""/>
            </a:rPr>
            <a:t>https://alexey-kravchenko.ru/</a:t>
          </a:r>
          <a:endParaRPr lang="ru-RU" sz="1000">
            <a:hlinkClick xmlns:r="http://schemas.openxmlformats.org/officeDocument/2006/relationships" r:id=""/>
          </a:endParaRPr>
        </a:p>
        <a:p>
          <a:pPr algn="ctr"/>
          <a:r>
            <a:rPr lang="en-US" sz="1000">
              <a:hlinkClick xmlns:r="http://schemas.openxmlformats.org/officeDocument/2006/relationships" r:id=""/>
            </a:rPr>
            <a:t>kak_poschitat_maksimalnuyu_i_srednyu_</a:t>
          </a:r>
          <a:endParaRPr lang="ru-RU" sz="1000">
            <a:hlinkClick xmlns:r="http://schemas.openxmlformats.org/officeDocument/2006/relationships" r:id=""/>
          </a:endParaRPr>
        </a:p>
        <a:p>
          <a:pPr algn="ctr"/>
          <a:r>
            <a:rPr lang="en-US" sz="1000">
              <a:hlinkClick xmlns:r="http://schemas.openxmlformats.org/officeDocument/2006/relationships" r:id=""/>
            </a:rPr>
            <a:t>i_minimalnuyu_ceni_na_nedvizimost</a:t>
          </a:r>
          <a:endParaRPr lang="ru-RU" sz="1000"/>
        </a:p>
        <a:p>
          <a:pPr algn="ctr"/>
          <a:endParaRPr lang="ru-RU" sz="1000"/>
        </a:p>
      </xdr:txBody>
    </xdr:sp>
    <xdr:clientData/>
  </xdr:oneCellAnchor>
  <xdr:twoCellAnchor>
    <xdr:from>
      <xdr:col>1</xdr:col>
      <xdr:colOff>99333</xdr:colOff>
      <xdr:row>5</xdr:row>
      <xdr:rowOff>123826</xdr:rowOff>
    </xdr:from>
    <xdr:to>
      <xdr:col>1</xdr:col>
      <xdr:colOff>2918733</xdr:colOff>
      <xdr:row>9</xdr:row>
      <xdr:rowOff>615045</xdr:rowOff>
    </xdr:to>
    <xdr:grpSp>
      <xdr:nvGrpSpPr>
        <xdr:cNvPr id="5" name="Группа 4"/>
        <xdr:cNvGrpSpPr>
          <a:grpSpLocks noChangeAspect="1"/>
        </xdr:cNvGrpSpPr>
      </xdr:nvGrpSpPr>
      <xdr:grpSpPr>
        <a:xfrm>
          <a:off x="0" y="1498147"/>
          <a:ext cx="0" cy="6070148"/>
          <a:chOff x="58182" y="1157968"/>
          <a:chExt cx="2826219" cy="4627790"/>
        </a:xfrm>
      </xdr:grpSpPr>
      <xdr:sp macro="" textlink="">
        <xdr:nvSpPr>
          <xdr:cNvPr id="8" name="TextBox 7"/>
          <xdr:cNvSpPr txBox="1">
            <a:spLocks noChangeAspect="1"/>
          </xdr:cNvSpPr>
        </xdr:nvSpPr>
        <xdr:spPr>
          <a:xfrm>
            <a:off x="58182" y="1157968"/>
            <a:ext cx="2826219" cy="462779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endParaRPr lang="ru-RU" sz="1000"/>
          </a:p>
          <a:p>
            <a:endParaRPr lang="ru-RU" sz="1000"/>
          </a:p>
          <a:p>
            <a:r>
              <a:rPr lang="ru-RU" sz="1200" b="1"/>
              <a:t>Цвета таблицы</a:t>
            </a:r>
            <a:r>
              <a:rPr lang="ru-RU" sz="1200" b="1" baseline="0"/>
              <a:t>:</a:t>
            </a:r>
          </a:p>
          <a:p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000" baseline="0"/>
              <a:t> </a:t>
            </a:r>
            <a:r>
              <a:rPr lang="ru-RU" sz="1100" baseline="0"/>
              <a:t>значимые для ценообразования </a:t>
            </a:r>
          </a:p>
          <a:p>
            <a:r>
              <a:rPr lang="ru-RU" sz="1100" baseline="0"/>
              <a:t>параметры;</a:t>
            </a:r>
          </a:p>
          <a:p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Максимальная стоимость</a:t>
            </a:r>
            <a:r>
              <a:rPr lang="ru-RU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;</a:t>
            </a:r>
            <a:endParaRPr lang="ru-RU" sz="1100" b="0">
              <a:effectLst/>
            </a:endParaRPr>
          </a:p>
          <a:p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Средняя стоимость;</a:t>
            </a:r>
            <a:endParaRPr lang="ru-RU" sz="1100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Минимальная стоимость.</a:t>
            </a:r>
            <a:endParaRPr lang="ru-RU" sz="1100">
              <a:effectLst/>
            </a:endParaRPr>
          </a:p>
          <a:p>
            <a:endParaRPr lang="ru-RU" sz="1000"/>
          </a:p>
          <a:p>
            <a:endParaRPr lang="ru-RU" sz="1000"/>
          </a:p>
        </xdr:txBody>
      </xdr:sp>
      <xdr:sp macro="" textlink="">
        <xdr:nvSpPr>
          <xdr:cNvPr id="10" name="Прямоугольник 9"/>
          <xdr:cNvSpPr/>
        </xdr:nvSpPr>
        <xdr:spPr>
          <a:xfrm>
            <a:off x="242191" y="2041451"/>
            <a:ext cx="495300" cy="127191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4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1" name="Прямоугольник 10"/>
          <xdr:cNvSpPr/>
        </xdr:nvSpPr>
        <xdr:spPr>
          <a:xfrm>
            <a:off x="243057" y="2226456"/>
            <a:ext cx="495300" cy="127191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accent4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2" name="Прямоугольник 11"/>
          <xdr:cNvSpPr/>
        </xdr:nvSpPr>
        <xdr:spPr>
          <a:xfrm>
            <a:off x="243057" y="2401135"/>
            <a:ext cx="495300" cy="127191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3" name="Прямоугольник 12"/>
          <xdr:cNvSpPr/>
        </xdr:nvSpPr>
        <xdr:spPr>
          <a:xfrm>
            <a:off x="219677" y="1734891"/>
            <a:ext cx="495300" cy="127191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6" name="TextBox 15">
            <a:hlinkClick xmlns:r="http://schemas.openxmlformats.org/officeDocument/2006/relationships" r:id="rId1"/>
          </xdr:cNvPr>
          <xdr:cNvSpPr txBox="1"/>
        </xdr:nvSpPr>
        <xdr:spPr>
          <a:xfrm>
            <a:off x="209550" y="2735556"/>
            <a:ext cx="2571750" cy="1056662"/>
          </a:xfrm>
          <a:prstGeom prst="rect">
            <a:avLst/>
          </a:prstGeom>
          <a:solidFill>
            <a:schemeClr val="bg1"/>
          </a:solidFill>
          <a:effectLst>
            <a:innerShdw blurRad="114300">
              <a:prstClr val="black"/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ru-RU" sz="1000"/>
              <a:t>Статья на сайте.</a:t>
            </a:r>
          </a:p>
          <a:p>
            <a:pPr algn="ctr"/>
            <a:r>
              <a:rPr lang="ru-RU" sz="1000"/>
              <a:t>О расчёте</a:t>
            </a:r>
            <a:r>
              <a:rPr lang="ru-RU" sz="1000" baseline="0"/>
              <a:t> ценового коридора:</a:t>
            </a: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https://alexey-kravchenko.ru/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kak_poschitat_maksimalnuyu_i_srednyu_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i_minimalnuyu_ceni_na_nedvizimost</a:t>
            </a:r>
            <a:endParaRPr lang="ru-RU" sz="1000"/>
          </a:p>
          <a:p>
            <a:pPr algn="ctr"/>
            <a:endParaRPr lang="ru-RU" sz="1000"/>
          </a:p>
        </xdr:txBody>
      </xdr:sp>
      <xdr:sp macro="" textlink="">
        <xdr:nvSpPr>
          <xdr:cNvPr id="17" name="TextBox 16">
            <a:hlinkClick xmlns:r="http://schemas.openxmlformats.org/officeDocument/2006/relationships" r:id="rId2"/>
          </xdr:cNvPr>
          <xdr:cNvSpPr txBox="1"/>
        </xdr:nvSpPr>
        <xdr:spPr>
          <a:xfrm>
            <a:off x="200025" y="3938977"/>
            <a:ext cx="2571750" cy="1056662"/>
          </a:xfrm>
          <a:prstGeom prst="rect">
            <a:avLst/>
          </a:prstGeom>
          <a:solidFill>
            <a:schemeClr val="bg1"/>
          </a:solidFill>
          <a:effectLst>
            <a:innerShdw blurRad="114300">
              <a:prstClr val="black"/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ru-RU" sz="1000"/>
              <a:t>Заметка на сайте.</a:t>
            </a:r>
          </a:p>
          <a:p>
            <a:pPr algn="ctr"/>
            <a:r>
              <a:rPr lang="ru-RU" sz="1000"/>
              <a:t>О покупателях с высокой мотивацией </a:t>
            </a:r>
            <a:r>
              <a:rPr lang="ru-RU" sz="1000" baseline="0"/>
              <a:t>:</a:t>
            </a: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alexey-kravchenko.ru/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zametka_o_pokupatelyah_nedvizimosti_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po_verhnim_cenam</a:t>
            </a:r>
            <a:endParaRPr lang="ru-RU" sz="10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4" name="Таблица4" displayName="Таблица4" ref="D5:AW121" totalsRowShown="0" headerRowDxfId="47" tableBorderDxfId="46">
  <autoFilter ref="D5:AW121"/>
  <sortState ref="D6:AW121">
    <sortCondition ref="AG5:AG121"/>
  </sortState>
  <tableColumns count="46">
    <tableColumn id="1" name=" " dataDxfId="45"/>
    <tableColumn id="2" name="Описание_x000a_дома" dataDxfId="44"/>
    <tableColumn id="3" name="Адрес" dataDxfId="43"/>
    <tableColumn id="4" name="№Д" dataDxfId="42"/>
    <tableColumn id="5" name="Материал" dataDxfId="41"/>
    <tableColumn id="6" name="Этаж" dataDxfId="19"/>
    <tableColumn id="36" name="Высокий _x000a_1-й этаж" dataDxfId="18"/>
    <tableColumn id="37" name="Число помещений" dataDxfId="17"/>
    <tableColumn id="7" name="S м2" dataDxfId="16"/>
    <tableColumn id="45" name="Раздельные комнаты" dataDxfId="4"/>
    <tableColumn id="32" name="Распашная" dataDxfId="15"/>
    <tableColumn id="33" name="Угловая" dataDxfId="14"/>
    <tableColumn id="10" name="Газ" dataDxfId="13"/>
    <tableColumn id="34" name="Балкон/Лоджия" dataDxfId="12"/>
    <tableColumn id="26" name="Раздельный санузел" dataDxfId="11"/>
    <tableColumn id="23" name="Ниши" dataDxfId="10"/>
    <tableColumn id="24" name="Узаконенная перепланировка" dataDxfId="9"/>
    <tableColumn id="29" name="Деревянные полы" dataDxfId="8"/>
    <tableColumn id="14" name="Пластиковые окна" dataDxfId="7"/>
    <tableColumn id="16" name="Кафель в санузле" dataDxfId="6"/>
    <tableColumn id="25" name="Освобождена" dataDxfId="5"/>
    <tableColumn id="18" name="Цена площади" dataDxfId="40"/>
    <tableColumn id="28" name="Цены_x000a_за квадрат (Ц1)" dataDxfId="39">
      <calculatedColumnFormula>Таблица4[[#This Row],[Цена площади]]/Таблица4[[#This Row],[S м2]]</calculatedColumnFormula>
    </tableColumn>
    <tableColumn id="9" name="Только раздельные / распашные комнаты" dataDxfId="38">
      <calculatedColumnFormula>Таблица4[[#This Row],[Цены
за квадрат (Ц2)]]*Таблица4[[#This Row],[S м2]]</calculatedColumnFormula>
    </tableColumn>
    <tableColumn id="17" name="Цены_x000a_за квадрат (Ц2)" dataDxfId="37">
      <calculatedColumnFormula>Таблица4[[#This Row],[Только раздельные / распашные комнаты]]/Таблица4[[#This Row],[S м2]]</calculatedColumnFormula>
    </tableColumn>
    <tableColumn id="15" name="Отнимаем старые дома" dataDxfId="36"/>
    <tableColumn id="27" name="Столбец6" dataDxfId="35"/>
    <tableColumn id="8" name="Отнимаем 1-й этаж и 4,5 в домах без лифта" dataDxfId="34"/>
    <tableColumn id="12" name="Цены_x000a_за квадрат (Ц2)2" dataDxfId="33"/>
    <tableColumn id="31" name="Отнимаем старые пятиэтажки" dataDxfId="25"/>
    <tableColumn id="38" name="Цены_x000a_за квадрат (Ц2)3" dataDxfId="24"/>
    <tableColumn id="48" name="Отнимаем недоступные" dataDxfId="1"/>
    <tableColumn id="49" name="Цены_x000a_за квадрат (Ц2)4" dataDxfId="0"/>
    <tableColumn id="39" name="Только кирпич" dataDxfId="23"/>
    <tableColumn id="40" name="Цены_x000a_за квадрат (Ц2)5" dataDxfId="22"/>
    <tableColumn id="43" name="Столбец48" dataDxfId="21"/>
    <tableColumn id="44" name="Столбец49" dataDxfId="20"/>
    <tableColumn id="19" name="Продано" dataDxfId="32">
      <calculatedColumnFormula>Таблица4[[#This Row],[Цены
за квадрат (Ц2)]]*Таблица4[[#This Row],[S м2]]</calculatedColumnFormula>
    </tableColumn>
    <tableColumn id="30" name="Цены_x000a_за квадрат (Ц2" dataDxfId="31"/>
    <tableColumn id="46" name="Продано2" dataDxfId="3"/>
    <tableColumn id="47" name="Столбец3" dataDxfId="2"/>
    <tableColumn id="13" name="Цена_x000a_за квадрат БЕЗ    завышенных цен" dataDxfId="30">
      <calculatedColumnFormula>Таблица4[[#This Row],[Цена площади]]/Таблица4[[#This Row],[S м2]]</calculatedColumnFormula>
    </tableColumn>
    <tableColumn id="20" name="Примечание" dataDxfId="29"/>
    <tableColumn id="21" name="Контакт:" dataDxfId="28"/>
    <tableColumn id="22" name="Столбец1" dataDxfId="27"/>
    <tableColumn id="11" name="Прозвон" dataDxfId="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ito.ru/tomsk/kvartiry/2-k._kvartira_491m_16et._2202246469" TargetMode="External"/><Relationship Id="rId13" Type="http://schemas.openxmlformats.org/officeDocument/2006/relationships/hyperlink" Target="https://www.avito.ru/tomsk/kvartiry/2-k._kvartira_53m_45et._2275838456" TargetMode="External"/><Relationship Id="rId18" Type="http://schemas.openxmlformats.org/officeDocument/2006/relationships/hyperlink" Target="https://www.tomsk.ru09.ru/realty?subaction=detail&amp;id=4685256" TargetMode="External"/><Relationship Id="rId3" Type="http://schemas.openxmlformats.org/officeDocument/2006/relationships/hyperlink" Target="https://www.avito.ru/tomsk/kvartiry/2-k._kvartira_51m_510et._2286218880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s://www.avito.ru/tomsk/kvartiry/2-k._kvartira_54_m_79_et._225468822" TargetMode="External"/><Relationship Id="rId12" Type="http://schemas.openxmlformats.org/officeDocument/2006/relationships/hyperlink" Target="https://www.avito.ru/tomsk/kvartiry/2-k._kvartira_49m_16et._2303335707" TargetMode="External"/><Relationship Id="rId17" Type="http://schemas.openxmlformats.org/officeDocument/2006/relationships/hyperlink" Target="https://www.avito.ru/tomsk/kvartiry/2-k._kvartira_545m_56et._2288829571" TargetMode="External"/><Relationship Id="rId2" Type="http://schemas.openxmlformats.org/officeDocument/2006/relationships/hyperlink" Target="https://www.avito.ru/tomsk/kvartiry/2-k._kvartira_524m_210et._2287880473" TargetMode="External"/><Relationship Id="rId16" Type="http://schemas.openxmlformats.org/officeDocument/2006/relationships/hyperlink" Target="https://www.avito.ru/tomsk/kvartiry/2-k._kvartira_533_m_910_et._2286784180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avito.ru/tomsk/kvartiry/2-k._kvartira_50m_99et._2247658455" TargetMode="External"/><Relationship Id="rId6" Type="http://schemas.openxmlformats.org/officeDocument/2006/relationships/hyperlink" Target="https://www.avito.ru/tomsk/kvartiry/2-k._kvartira_506m_16et._2256437256" TargetMode="External"/><Relationship Id="rId11" Type="http://schemas.openxmlformats.org/officeDocument/2006/relationships/hyperlink" Target="https://www.avito.ru/tomsk/kvartiry/2-k._kvartira_55m_710et._2208215445" TargetMode="External"/><Relationship Id="rId5" Type="http://schemas.openxmlformats.org/officeDocument/2006/relationships/hyperlink" Target="https://www.tomsk.ru09.ru/realty?subaction=detail&amp;id=4660382" TargetMode="External"/><Relationship Id="rId15" Type="http://schemas.openxmlformats.org/officeDocument/2006/relationships/hyperlink" Target="https://www.avito.ru/tomsk/kvartiry/2-k._kvartira_44m_39et._2301096603" TargetMode="External"/><Relationship Id="rId10" Type="http://schemas.openxmlformats.org/officeDocument/2006/relationships/hyperlink" Target="https://www.avito.ru/tomsk/kvartiry/2-k._kvartira_528m_710et._225668822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vito.ru/tomsk/kvartiry/2-k._kvartira_416m_99et._2269949832?utm_campaign=native&amp;utm_medium=item_page_android&amp;utm_source=soc_sharing_seller" TargetMode="External"/><Relationship Id="rId9" Type="http://schemas.openxmlformats.org/officeDocument/2006/relationships/hyperlink" Target="https://www.avito.ru/tomsk/kvartiry/2-k._kvartira_527m_25et._2295573397" TargetMode="External"/><Relationship Id="rId14" Type="http://schemas.openxmlformats.org/officeDocument/2006/relationships/hyperlink" Target="https://www.avito.ru/tomsk/kvartiry/2-k._kvartira_55m_710et._1623831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G136"/>
  <sheetViews>
    <sheetView tabSelected="1" topLeftCell="D5" zoomScale="70" zoomScaleNormal="70" zoomScaleSheetLayoutView="85" workbookViewId="0">
      <pane ySplit="1" topLeftCell="A24" activePane="bottomLeft" state="frozen"/>
      <selection activeCell="F5" sqref="F5"/>
      <selection pane="bottomLeft" activeCell="AK28" sqref="AK28"/>
    </sheetView>
  </sheetViews>
  <sheetFormatPr defaultRowHeight="37.5" customHeight="1" x14ac:dyDescent="0.25"/>
  <cols>
    <col min="1" max="1" width="17.85546875" style="1" hidden="1" customWidth="1"/>
    <col min="2" max="2" width="45.140625" style="51" hidden="1" customWidth="1"/>
    <col min="3" max="3" width="5.28515625" style="2" hidden="1" customWidth="1"/>
    <col min="4" max="4" width="5.5703125" style="2" customWidth="1"/>
    <col min="5" max="5" width="11.28515625" style="2" hidden="1" customWidth="1"/>
    <col min="6" max="6" width="9.5703125" style="1" customWidth="1"/>
    <col min="7" max="7" width="3.28515625" style="8" hidden="1" customWidth="1"/>
    <col min="8" max="8" width="9" style="1" customWidth="1"/>
    <col min="9" max="11" width="6" style="158" customWidth="1"/>
    <col min="12" max="12" width="10.7109375" style="159" bestFit="1" customWidth="1"/>
    <col min="13" max="13" width="10.7109375" style="159" customWidth="1"/>
    <col min="14" max="14" width="6" style="160" customWidth="1"/>
    <col min="15" max="15" width="5.28515625" style="160" customWidth="1"/>
    <col min="16" max="17" width="5.28515625" style="103" customWidth="1"/>
    <col min="18" max="24" width="6" style="103" customWidth="1"/>
    <col min="25" max="26" width="5.42578125" style="7" customWidth="1"/>
    <col min="27" max="28" width="4.42578125" style="7" customWidth="1"/>
    <col min="29" max="29" width="7.7109375" style="7" customWidth="1"/>
    <col min="30" max="30" width="4.7109375" style="7" customWidth="1"/>
    <col min="31" max="31" width="5.140625" style="7" customWidth="1"/>
    <col min="32" max="32" width="4.140625" style="7" customWidth="1"/>
    <col min="33" max="33" width="15" style="7" bestFit="1" customWidth="1"/>
    <col min="34" max="36" width="4.140625" style="7" customWidth="1"/>
    <col min="37" max="37" width="8.7109375" style="7" bestFit="1" customWidth="1"/>
    <col min="38" max="40" width="4.140625" style="7" customWidth="1"/>
    <col min="41" max="41" width="10.7109375" style="12" bestFit="1" customWidth="1"/>
    <col min="42" max="44" width="10.7109375" style="12" customWidth="1"/>
    <col min="45" max="45" width="8" style="12" customWidth="1"/>
    <col min="46" max="46" width="25.7109375" style="84" customWidth="1"/>
    <col min="47" max="47" width="23.140625" style="84" customWidth="1"/>
    <col min="48" max="48" width="29.85546875" style="95" customWidth="1"/>
    <col min="49" max="49" width="16.85546875" style="1" customWidth="1"/>
    <col min="50" max="51" width="9.140625" style="51"/>
    <col min="52" max="52" width="9" style="51" customWidth="1"/>
    <col min="53" max="889" width="9.7109375" style="51" hidden="1" customWidth="1"/>
    <col min="890" max="1459" width="0" style="51" hidden="1" customWidth="1"/>
    <col min="1460" max="1460" width="2.5703125" style="51" customWidth="1"/>
    <col min="1461" max="1461" width="3.28515625" style="51" customWidth="1"/>
    <col min="1462" max="1463" width="9.140625" style="51"/>
    <col min="1464" max="16384" width="9.140625" style="1"/>
  </cols>
  <sheetData>
    <row r="1" spans="1:1463" ht="74.25" hidden="1" customHeight="1" x14ac:dyDescent="0.25">
      <c r="D1" s="131" t="s">
        <v>40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</row>
    <row r="2" spans="1:1463" ht="69.75" hidden="1" customHeight="1" x14ac:dyDescent="0.35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85"/>
    </row>
    <row r="3" spans="1:1463" s="10" customFormat="1" ht="80.25" hidden="1" customHeight="1" thickBot="1" x14ac:dyDescent="0.25">
      <c r="B3" s="52"/>
      <c r="D3" s="42"/>
      <c r="E3" s="43"/>
      <c r="F3" s="44" t="s">
        <v>39</v>
      </c>
      <c r="G3" s="45"/>
      <c r="H3" s="42"/>
      <c r="I3" s="140"/>
      <c r="J3" s="140"/>
      <c r="K3" s="140"/>
      <c r="L3" s="141"/>
      <c r="M3" s="141"/>
      <c r="N3" s="140"/>
      <c r="O3" s="140"/>
      <c r="P3" s="102"/>
      <c r="Q3" s="102"/>
      <c r="R3" s="102"/>
      <c r="S3" s="102"/>
      <c r="T3" s="102"/>
      <c r="U3" s="102"/>
      <c r="V3" s="142"/>
      <c r="W3" s="102"/>
      <c r="X3" s="102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  <c r="AP3" s="47"/>
      <c r="AQ3" s="47"/>
      <c r="AR3" s="47"/>
      <c r="AS3" s="47"/>
      <c r="AT3" s="43"/>
      <c r="AV3" s="96"/>
      <c r="AW3" s="61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  <c r="ADI3" s="52"/>
      <c r="ADJ3" s="52"/>
      <c r="ADK3" s="52"/>
      <c r="ADL3" s="52"/>
      <c r="ADM3" s="52"/>
      <c r="ADN3" s="52"/>
      <c r="ADO3" s="52"/>
      <c r="ADP3" s="52"/>
      <c r="ADQ3" s="52"/>
      <c r="ADR3" s="52"/>
      <c r="ADS3" s="52"/>
      <c r="ADT3" s="52"/>
      <c r="ADU3" s="52"/>
      <c r="ADV3" s="52"/>
      <c r="ADW3" s="52"/>
      <c r="ADX3" s="52"/>
      <c r="ADY3" s="52"/>
      <c r="ADZ3" s="52"/>
      <c r="AEA3" s="52"/>
      <c r="AEB3" s="52"/>
      <c r="AEC3" s="52"/>
      <c r="AED3" s="52"/>
      <c r="AEE3" s="52"/>
      <c r="AEF3" s="52"/>
      <c r="AEG3" s="52"/>
      <c r="AEH3" s="52"/>
      <c r="AEI3" s="52"/>
      <c r="AEJ3" s="52"/>
      <c r="AEK3" s="52"/>
      <c r="AEL3" s="52"/>
      <c r="AEM3" s="52"/>
      <c r="AEN3" s="52"/>
      <c r="AEO3" s="52"/>
      <c r="AEP3" s="52"/>
      <c r="AEQ3" s="52"/>
      <c r="AER3" s="52"/>
      <c r="AES3" s="52"/>
      <c r="AET3" s="52"/>
      <c r="AEU3" s="52"/>
      <c r="AEV3" s="52"/>
      <c r="AEW3" s="52"/>
      <c r="AEX3" s="52"/>
      <c r="AEY3" s="52"/>
      <c r="AEZ3" s="52"/>
      <c r="AFA3" s="52"/>
      <c r="AFB3" s="52"/>
      <c r="AFC3" s="52"/>
      <c r="AFD3" s="52"/>
      <c r="AFE3" s="52"/>
      <c r="AFF3" s="52"/>
      <c r="AFG3" s="52"/>
      <c r="AFH3" s="52"/>
      <c r="AFI3" s="52"/>
      <c r="AFJ3" s="52"/>
      <c r="AFK3" s="52"/>
      <c r="AFL3" s="52"/>
      <c r="AFM3" s="52"/>
      <c r="AFN3" s="52"/>
      <c r="AFO3" s="52"/>
      <c r="AFP3" s="52"/>
      <c r="AFQ3" s="52"/>
      <c r="AFR3" s="52"/>
      <c r="AFS3" s="52"/>
      <c r="AFT3" s="52"/>
      <c r="AFU3" s="52"/>
      <c r="AFV3" s="52"/>
      <c r="AFW3" s="52"/>
      <c r="AFX3" s="52"/>
      <c r="AFY3" s="52"/>
      <c r="AFZ3" s="52"/>
      <c r="AGA3" s="52"/>
      <c r="AGB3" s="52"/>
      <c r="AGC3" s="52"/>
      <c r="AGD3" s="52"/>
      <c r="AGE3" s="52"/>
      <c r="AGF3" s="52"/>
      <c r="AGG3" s="52"/>
      <c r="AGH3" s="52"/>
      <c r="AGI3" s="52"/>
      <c r="AGJ3" s="52"/>
      <c r="AGK3" s="52"/>
      <c r="AGL3" s="52"/>
      <c r="AGM3" s="52"/>
      <c r="AGN3" s="52"/>
      <c r="AGO3" s="52"/>
      <c r="AGP3" s="52"/>
      <c r="AGQ3" s="52"/>
      <c r="AGR3" s="52"/>
      <c r="AGS3" s="52"/>
      <c r="AGT3" s="52"/>
      <c r="AGU3" s="52"/>
      <c r="AGV3" s="52"/>
      <c r="AGW3" s="52"/>
      <c r="AGX3" s="52"/>
      <c r="AGY3" s="52"/>
      <c r="AGZ3" s="52"/>
      <c r="AHA3" s="52"/>
      <c r="AHB3" s="52"/>
      <c r="AHC3" s="52"/>
      <c r="AHD3" s="52"/>
      <c r="AHE3" s="52"/>
      <c r="AHF3" s="52"/>
      <c r="AHG3" s="52"/>
      <c r="AHH3" s="52"/>
      <c r="AHI3" s="52"/>
      <c r="AHJ3" s="52"/>
      <c r="AHK3" s="52"/>
      <c r="AHL3" s="52"/>
      <c r="AHM3" s="52"/>
      <c r="AHN3" s="52"/>
      <c r="AHO3" s="52"/>
      <c r="AHP3" s="52"/>
      <c r="AHQ3" s="52"/>
      <c r="AHR3" s="52"/>
      <c r="AHS3" s="52"/>
      <c r="AHT3" s="52"/>
      <c r="AHU3" s="52"/>
      <c r="AHV3" s="52"/>
      <c r="AHW3" s="52"/>
      <c r="AHX3" s="52"/>
      <c r="AHY3" s="52"/>
      <c r="AHZ3" s="52"/>
      <c r="AIA3" s="52"/>
      <c r="AIB3" s="52"/>
      <c r="AIC3" s="52"/>
      <c r="AID3" s="52"/>
      <c r="AIE3" s="52"/>
      <c r="AIF3" s="52"/>
      <c r="AIG3" s="52"/>
      <c r="AIH3" s="52"/>
      <c r="AII3" s="52"/>
      <c r="AIJ3" s="52"/>
      <c r="AIK3" s="52"/>
      <c r="AIL3" s="52"/>
      <c r="AIM3" s="52"/>
      <c r="AIN3" s="52"/>
      <c r="AIO3" s="52"/>
      <c r="AIP3" s="52"/>
      <c r="AIQ3" s="52"/>
      <c r="AIR3" s="52"/>
      <c r="AIS3" s="52"/>
      <c r="AIT3" s="52"/>
      <c r="AIU3" s="52"/>
      <c r="AIV3" s="52"/>
      <c r="AIW3" s="52"/>
      <c r="AIX3" s="52"/>
      <c r="AIY3" s="52"/>
      <c r="AIZ3" s="52"/>
      <c r="AJA3" s="52"/>
      <c r="AJB3" s="52"/>
      <c r="AJC3" s="52"/>
      <c r="AJD3" s="52"/>
      <c r="AJE3" s="52"/>
      <c r="AJF3" s="52"/>
      <c r="AJG3" s="52"/>
      <c r="AJH3" s="52"/>
      <c r="AJI3" s="52"/>
      <c r="AJJ3" s="52"/>
      <c r="AJK3" s="52"/>
      <c r="AJL3" s="52"/>
      <c r="AJM3" s="52"/>
      <c r="AJN3" s="52"/>
      <c r="AJO3" s="52"/>
      <c r="AJP3" s="52"/>
      <c r="AJQ3" s="52"/>
      <c r="AJR3" s="52"/>
      <c r="AJS3" s="52"/>
      <c r="AJT3" s="52"/>
      <c r="AJU3" s="52"/>
      <c r="AJV3" s="52"/>
      <c r="AJW3" s="52"/>
      <c r="AJX3" s="52"/>
      <c r="AJY3" s="52"/>
      <c r="AJZ3" s="52"/>
      <c r="AKA3" s="52"/>
      <c r="AKB3" s="52"/>
      <c r="AKC3" s="52"/>
      <c r="AKD3" s="52"/>
      <c r="AKE3" s="52"/>
      <c r="AKF3" s="52"/>
      <c r="AKG3" s="52"/>
      <c r="AKH3" s="52"/>
      <c r="AKI3" s="52"/>
      <c r="AKJ3" s="52"/>
      <c r="AKK3" s="52"/>
      <c r="AKL3" s="52"/>
      <c r="AKM3" s="52"/>
      <c r="AKN3" s="52"/>
      <c r="AKO3" s="52"/>
      <c r="AKP3" s="52"/>
      <c r="AKQ3" s="52"/>
      <c r="AKR3" s="52"/>
      <c r="AKS3" s="52"/>
      <c r="AKT3" s="52"/>
      <c r="AKU3" s="52"/>
      <c r="AKV3" s="52"/>
      <c r="AKW3" s="52"/>
      <c r="AKX3" s="52"/>
      <c r="AKY3" s="52"/>
      <c r="AKZ3" s="52"/>
      <c r="ALA3" s="52"/>
      <c r="ALB3" s="52"/>
      <c r="ALC3" s="52"/>
      <c r="ALD3" s="52"/>
      <c r="ALE3" s="52"/>
      <c r="ALF3" s="52"/>
      <c r="ALG3" s="52"/>
      <c r="ALH3" s="52"/>
      <c r="ALI3" s="52"/>
      <c r="ALJ3" s="52"/>
      <c r="ALK3" s="52"/>
      <c r="ALL3" s="52"/>
      <c r="ALM3" s="52"/>
      <c r="ALN3" s="52"/>
      <c r="ALO3" s="52"/>
      <c r="ALP3" s="52"/>
      <c r="ALQ3" s="52"/>
      <c r="ALR3" s="52"/>
      <c r="ALS3" s="52"/>
      <c r="ALT3" s="52"/>
      <c r="ALU3" s="52"/>
      <c r="ALV3" s="52"/>
      <c r="ALW3" s="52"/>
      <c r="ALX3" s="52"/>
      <c r="ALY3" s="52"/>
      <c r="ALZ3" s="52"/>
      <c r="AMA3" s="52"/>
      <c r="AMB3" s="52"/>
      <c r="AMC3" s="52"/>
      <c r="AMD3" s="52"/>
      <c r="AME3" s="52"/>
      <c r="AMF3" s="52"/>
      <c r="AMG3" s="52"/>
      <c r="AMH3" s="52"/>
      <c r="AMI3" s="52"/>
      <c r="AMJ3" s="52"/>
      <c r="AMK3" s="52"/>
      <c r="AML3" s="52"/>
      <c r="AMM3" s="52"/>
      <c r="AMN3" s="52"/>
      <c r="AMO3" s="52"/>
      <c r="AMP3" s="52"/>
      <c r="AMQ3" s="52"/>
      <c r="AMR3" s="52"/>
      <c r="AMS3" s="52"/>
      <c r="AMT3" s="52"/>
      <c r="AMU3" s="52"/>
      <c r="AMV3" s="52"/>
      <c r="AMW3" s="52"/>
      <c r="AMX3" s="52"/>
      <c r="AMY3" s="52"/>
      <c r="AMZ3" s="52"/>
      <c r="ANA3" s="52"/>
      <c r="ANB3" s="52"/>
      <c r="ANC3" s="52"/>
      <c r="AND3" s="52"/>
      <c r="ANE3" s="52"/>
      <c r="ANF3" s="52"/>
      <c r="ANG3" s="52"/>
      <c r="ANH3" s="52"/>
      <c r="ANI3" s="52"/>
      <c r="ANJ3" s="52"/>
      <c r="ANK3" s="52"/>
      <c r="ANL3" s="52"/>
      <c r="ANM3" s="52"/>
      <c r="ANN3" s="52"/>
      <c r="ANO3" s="52"/>
      <c r="ANP3" s="52"/>
      <c r="ANQ3" s="52"/>
      <c r="ANR3" s="52"/>
      <c r="ANS3" s="52"/>
      <c r="ANT3" s="52"/>
      <c r="ANU3" s="52"/>
      <c r="ANV3" s="52"/>
      <c r="ANW3" s="52"/>
      <c r="ANX3" s="52"/>
      <c r="ANY3" s="52"/>
      <c r="ANZ3" s="52"/>
      <c r="AOA3" s="52"/>
      <c r="AOB3" s="52"/>
      <c r="AOC3" s="52"/>
      <c r="AOD3" s="52"/>
      <c r="AOE3" s="52"/>
      <c r="AOF3" s="52"/>
      <c r="AOG3" s="52"/>
      <c r="AOH3" s="52"/>
      <c r="AOI3" s="52"/>
      <c r="AOJ3" s="52"/>
      <c r="AOK3" s="52"/>
      <c r="AOL3" s="52"/>
      <c r="AOM3" s="52"/>
      <c r="AON3" s="52"/>
      <c r="AOO3" s="52"/>
      <c r="AOP3" s="52"/>
      <c r="AOQ3" s="52"/>
      <c r="AOR3" s="52"/>
      <c r="AOS3" s="52"/>
      <c r="AOT3" s="52"/>
      <c r="AOU3" s="52"/>
      <c r="AOV3" s="52"/>
      <c r="AOW3" s="52"/>
      <c r="AOX3" s="52"/>
      <c r="AOY3" s="52"/>
      <c r="AOZ3" s="52"/>
      <c r="APA3" s="52"/>
      <c r="APB3" s="52"/>
      <c r="APC3" s="52"/>
      <c r="APD3" s="52"/>
      <c r="APE3" s="52"/>
      <c r="APF3" s="52"/>
      <c r="APG3" s="52"/>
      <c r="APH3" s="52"/>
      <c r="API3" s="52"/>
      <c r="APJ3" s="52"/>
      <c r="APK3" s="52"/>
      <c r="APL3" s="52"/>
      <c r="APM3" s="52"/>
      <c r="APN3" s="52"/>
      <c r="APO3" s="52"/>
      <c r="APP3" s="52"/>
      <c r="APQ3" s="52"/>
      <c r="APR3" s="52"/>
      <c r="APS3" s="52"/>
      <c r="APT3" s="52"/>
      <c r="APU3" s="52"/>
      <c r="APV3" s="52"/>
      <c r="APW3" s="52"/>
      <c r="APX3" s="52"/>
      <c r="APY3" s="52"/>
      <c r="APZ3" s="52"/>
      <c r="AQA3" s="52"/>
      <c r="AQB3" s="52"/>
      <c r="AQC3" s="52"/>
      <c r="AQD3" s="52"/>
      <c r="AQE3" s="52"/>
      <c r="AQF3" s="52"/>
      <c r="AQG3" s="52"/>
      <c r="AQH3" s="52"/>
      <c r="AQI3" s="52"/>
      <c r="AQJ3" s="52"/>
      <c r="AQK3" s="52"/>
      <c r="AQL3" s="52"/>
      <c r="AQM3" s="52"/>
      <c r="AQN3" s="52"/>
      <c r="AQO3" s="52"/>
      <c r="AQP3" s="52"/>
      <c r="AQQ3" s="52"/>
      <c r="AQR3" s="52"/>
      <c r="AQS3" s="52"/>
      <c r="AQT3" s="52"/>
      <c r="AQU3" s="52"/>
      <c r="AQV3" s="52"/>
      <c r="AQW3" s="52"/>
      <c r="AQX3" s="52"/>
      <c r="AQY3" s="52"/>
      <c r="AQZ3" s="52"/>
      <c r="ARA3" s="52"/>
      <c r="ARB3" s="52"/>
      <c r="ARC3" s="52"/>
      <c r="ARD3" s="52"/>
      <c r="ARE3" s="52"/>
      <c r="ARF3" s="52"/>
      <c r="ARG3" s="52"/>
      <c r="ARH3" s="52"/>
      <c r="ARI3" s="52"/>
      <c r="ARJ3" s="52"/>
      <c r="ARK3" s="52"/>
      <c r="ARL3" s="52"/>
      <c r="ARM3" s="52"/>
      <c r="ARN3" s="52"/>
      <c r="ARO3" s="52"/>
      <c r="ARP3" s="52"/>
      <c r="ARQ3" s="52"/>
      <c r="ARR3" s="52"/>
      <c r="ARS3" s="52"/>
      <c r="ART3" s="52"/>
      <c r="ARU3" s="52"/>
      <c r="ARV3" s="52"/>
      <c r="ARW3" s="52"/>
      <c r="ARX3" s="52"/>
      <c r="ARY3" s="52"/>
      <c r="ARZ3" s="52"/>
      <c r="ASA3" s="52"/>
      <c r="ASB3" s="52"/>
      <c r="ASC3" s="52"/>
      <c r="ASD3" s="52"/>
      <c r="ASE3" s="52"/>
      <c r="ASF3" s="52"/>
      <c r="ASG3" s="52"/>
      <c r="ASH3" s="52"/>
      <c r="ASI3" s="52"/>
      <c r="ASJ3" s="52"/>
      <c r="ASK3" s="52"/>
      <c r="ASL3" s="52"/>
      <c r="ASM3" s="52"/>
      <c r="ASN3" s="52"/>
      <c r="ASO3" s="52"/>
      <c r="ASP3" s="52"/>
      <c r="ASQ3" s="52"/>
      <c r="ASR3" s="52"/>
      <c r="ASS3" s="52"/>
      <c r="AST3" s="52"/>
      <c r="ASU3" s="52"/>
      <c r="ASV3" s="52"/>
      <c r="ASW3" s="52"/>
      <c r="ASX3" s="52"/>
      <c r="ASY3" s="52"/>
      <c r="ASZ3" s="52"/>
      <c r="ATA3" s="52"/>
      <c r="ATB3" s="52"/>
      <c r="ATC3" s="52"/>
      <c r="ATD3" s="52"/>
      <c r="ATE3" s="52"/>
      <c r="ATF3" s="52"/>
      <c r="ATG3" s="52"/>
      <c r="ATH3" s="52"/>
      <c r="ATI3" s="52"/>
      <c r="ATJ3" s="52"/>
      <c r="ATK3" s="52"/>
      <c r="ATL3" s="52"/>
      <c r="ATM3" s="52"/>
      <c r="ATN3" s="52"/>
      <c r="ATO3" s="52"/>
      <c r="ATP3" s="52"/>
      <c r="ATQ3" s="52"/>
      <c r="ATR3" s="52"/>
      <c r="ATS3" s="52"/>
      <c r="ATT3" s="52"/>
      <c r="ATU3" s="52"/>
      <c r="ATV3" s="52"/>
      <c r="ATW3" s="52"/>
      <c r="ATX3" s="52"/>
      <c r="ATY3" s="52"/>
      <c r="ATZ3" s="52"/>
      <c r="AUA3" s="52"/>
      <c r="AUB3" s="52"/>
      <c r="AUC3" s="52"/>
      <c r="AUD3" s="52"/>
      <c r="AUE3" s="52"/>
      <c r="AUF3" s="52"/>
      <c r="AUG3" s="52"/>
      <c r="AUH3" s="52"/>
      <c r="AUI3" s="52"/>
      <c r="AUJ3" s="52"/>
      <c r="AUK3" s="52"/>
      <c r="AUL3" s="52"/>
      <c r="AUM3" s="52"/>
      <c r="AUN3" s="52"/>
      <c r="AUO3" s="52"/>
      <c r="AUP3" s="52"/>
      <c r="AUQ3" s="52"/>
      <c r="AUR3" s="52"/>
      <c r="AUS3" s="52"/>
      <c r="AUT3" s="52"/>
      <c r="AUU3" s="52"/>
      <c r="AUV3" s="52"/>
      <c r="AUW3" s="52"/>
      <c r="AUX3" s="52"/>
      <c r="AUY3" s="52"/>
      <c r="AUZ3" s="52"/>
      <c r="AVA3" s="52"/>
      <c r="AVB3" s="52"/>
      <c r="AVC3" s="52"/>
      <c r="AVD3" s="52"/>
      <c r="AVE3" s="52"/>
      <c r="AVF3" s="52"/>
      <c r="AVG3" s="52"/>
      <c r="AVH3" s="52"/>
      <c r="AVI3" s="52"/>
      <c r="AVJ3" s="52"/>
      <c r="AVK3" s="52"/>
      <c r="AVL3" s="52"/>
      <c r="AVM3" s="52"/>
      <c r="AVN3" s="52"/>
      <c r="AVO3" s="52"/>
      <c r="AVP3" s="52"/>
      <c r="AVQ3" s="52"/>
      <c r="AVR3" s="52"/>
      <c r="AVS3" s="52"/>
      <c r="AVT3" s="52"/>
      <c r="AVU3" s="52"/>
      <c r="AVV3" s="52"/>
      <c r="AVW3" s="52"/>
      <c r="AVX3" s="52"/>
      <c r="AVY3" s="52"/>
      <c r="AVZ3" s="52"/>
      <c r="AWA3" s="52"/>
      <c r="AWB3" s="52"/>
      <c r="AWC3" s="52"/>
      <c r="AWD3" s="52"/>
      <c r="AWE3" s="52"/>
      <c r="AWF3" s="52"/>
      <c r="AWG3" s="52"/>
      <c r="AWH3" s="52"/>
      <c r="AWI3" s="52"/>
      <c r="AWJ3" s="52"/>
      <c r="AWK3" s="52"/>
      <c r="AWL3" s="52"/>
      <c r="AWM3" s="52"/>
      <c r="AWN3" s="52"/>
      <c r="AWO3" s="52"/>
      <c r="AWP3" s="52"/>
      <c r="AWQ3" s="52"/>
      <c r="AWR3" s="52"/>
      <c r="AWS3" s="52"/>
      <c r="AWT3" s="52"/>
      <c r="AWU3" s="52"/>
      <c r="AWV3" s="52"/>
      <c r="AWW3" s="52"/>
      <c r="AWX3" s="52"/>
      <c r="AWY3" s="52"/>
      <c r="AWZ3" s="52"/>
      <c r="AXA3" s="52"/>
      <c r="AXB3" s="52"/>
      <c r="AXC3" s="52"/>
      <c r="AXD3" s="52"/>
      <c r="AXE3" s="52"/>
      <c r="AXF3" s="52"/>
      <c r="AXG3" s="52"/>
      <c r="AXH3" s="52"/>
      <c r="AXI3" s="52"/>
      <c r="AXJ3" s="52"/>
      <c r="AXK3" s="52"/>
      <c r="AXL3" s="52"/>
      <c r="AXM3" s="52"/>
      <c r="AXN3" s="52"/>
      <c r="AXO3" s="52"/>
      <c r="AXP3" s="52"/>
      <c r="AXQ3" s="52"/>
      <c r="AXR3" s="52"/>
      <c r="AXS3" s="52"/>
      <c r="AXT3" s="52"/>
      <c r="AXU3" s="52"/>
      <c r="AXV3" s="52"/>
      <c r="AXW3" s="52"/>
      <c r="AXX3" s="52"/>
      <c r="AXY3" s="52"/>
      <c r="AXZ3" s="52"/>
      <c r="AYA3" s="52"/>
      <c r="AYB3" s="52"/>
      <c r="AYC3" s="52"/>
      <c r="AYD3" s="52"/>
      <c r="AYE3" s="52"/>
      <c r="AYF3" s="52"/>
      <c r="AYG3" s="52"/>
      <c r="AYH3" s="52"/>
      <c r="AYI3" s="52"/>
      <c r="AYJ3" s="52"/>
      <c r="AYK3" s="52"/>
      <c r="AYL3" s="52"/>
      <c r="AYM3" s="52"/>
      <c r="AYN3" s="52"/>
      <c r="AYO3" s="52"/>
      <c r="AYP3" s="52"/>
      <c r="AYQ3" s="52"/>
      <c r="AYR3" s="52"/>
      <c r="AYS3" s="52"/>
      <c r="AYT3" s="52"/>
      <c r="AYU3" s="52"/>
      <c r="AYV3" s="52"/>
      <c r="AYW3" s="52"/>
      <c r="AYX3" s="52"/>
      <c r="AYY3" s="52"/>
      <c r="AYZ3" s="52"/>
      <c r="AZA3" s="52"/>
      <c r="AZB3" s="52"/>
      <c r="AZC3" s="52"/>
      <c r="AZD3" s="52"/>
      <c r="AZE3" s="52"/>
      <c r="AZF3" s="52"/>
      <c r="AZG3" s="52"/>
      <c r="AZH3" s="52"/>
      <c r="AZI3" s="52"/>
      <c r="AZJ3" s="52"/>
      <c r="AZK3" s="52"/>
      <c r="AZL3" s="52"/>
      <c r="AZM3" s="52"/>
      <c r="AZN3" s="52"/>
      <c r="AZO3" s="52"/>
      <c r="AZP3" s="52"/>
      <c r="AZQ3" s="52"/>
      <c r="AZR3" s="52"/>
      <c r="AZS3" s="52"/>
      <c r="AZT3" s="52"/>
      <c r="AZU3" s="52"/>
      <c r="AZV3" s="52"/>
      <c r="AZW3" s="52"/>
      <c r="AZX3" s="52"/>
      <c r="AZY3" s="52"/>
      <c r="AZZ3" s="52"/>
      <c r="BAA3" s="52"/>
      <c r="BAB3" s="52"/>
      <c r="BAC3" s="52"/>
      <c r="BAD3" s="52"/>
      <c r="BAE3" s="52"/>
      <c r="BAF3" s="52"/>
      <c r="BAG3" s="52"/>
      <c r="BAH3" s="52"/>
      <c r="BAI3" s="52"/>
      <c r="BAJ3" s="52"/>
      <c r="BAK3" s="52"/>
      <c r="BAL3" s="52"/>
      <c r="BAM3" s="52"/>
      <c r="BAN3" s="52"/>
      <c r="BAO3" s="52"/>
      <c r="BAP3" s="52"/>
      <c r="BAQ3" s="52"/>
      <c r="BAR3" s="52"/>
      <c r="BAS3" s="52"/>
      <c r="BAT3" s="52"/>
      <c r="BAU3" s="52"/>
      <c r="BAV3" s="52"/>
      <c r="BAW3" s="52"/>
      <c r="BAX3" s="52"/>
      <c r="BAY3" s="52"/>
      <c r="BAZ3" s="52"/>
      <c r="BBA3" s="52"/>
      <c r="BBB3" s="52"/>
      <c r="BBC3" s="52"/>
      <c r="BBD3" s="52"/>
      <c r="BBE3" s="52"/>
      <c r="BBF3" s="52"/>
      <c r="BBG3" s="52"/>
      <c r="BBH3" s="52"/>
      <c r="BBI3" s="52"/>
      <c r="BBJ3" s="52"/>
      <c r="BBK3" s="52"/>
      <c r="BBL3" s="52"/>
      <c r="BBM3" s="52"/>
      <c r="BBN3" s="52"/>
      <c r="BBO3" s="52"/>
      <c r="BBP3" s="52"/>
      <c r="BBQ3" s="52"/>
      <c r="BBR3" s="52"/>
      <c r="BBS3" s="52"/>
      <c r="BBT3" s="52"/>
      <c r="BBU3" s="52"/>
      <c r="BBV3" s="52"/>
      <c r="BBW3" s="52"/>
      <c r="BBX3" s="52"/>
      <c r="BBY3" s="52"/>
      <c r="BBZ3" s="52"/>
      <c r="BCA3" s="52"/>
      <c r="BCB3" s="52"/>
      <c r="BCC3" s="52"/>
      <c r="BCD3" s="52"/>
      <c r="BCE3" s="52"/>
      <c r="BCF3" s="52"/>
      <c r="BCG3" s="52"/>
      <c r="BCH3" s="52"/>
      <c r="BCI3" s="52"/>
      <c r="BCJ3" s="52"/>
      <c r="BCK3" s="52"/>
      <c r="BCL3" s="52"/>
      <c r="BCM3" s="52"/>
      <c r="BCN3" s="52"/>
      <c r="BCO3" s="52"/>
      <c r="BCP3" s="52"/>
      <c r="BCQ3" s="52"/>
      <c r="BCR3" s="52"/>
      <c r="BCS3" s="52"/>
      <c r="BCT3" s="52"/>
      <c r="BCU3" s="52"/>
      <c r="BCV3" s="52"/>
      <c r="BCW3" s="52"/>
      <c r="BCX3" s="52"/>
      <c r="BCY3" s="52"/>
      <c r="BCZ3" s="52"/>
      <c r="BDA3" s="52"/>
      <c r="BDB3" s="52"/>
      <c r="BDC3" s="52"/>
      <c r="BDD3" s="52"/>
      <c r="BDE3" s="52"/>
      <c r="BDF3" s="52"/>
      <c r="BDG3" s="52"/>
    </row>
    <row r="4" spans="1:1463" ht="52.5" hidden="1" customHeight="1" x14ac:dyDescent="0.25">
      <c r="C4" s="3" t="s">
        <v>13</v>
      </c>
      <c r="D4" s="3"/>
      <c r="E4" s="3" t="s">
        <v>0</v>
      </c>
      <c r="F4" s="5" t="s">
        <v>12</v>
      </c>
      <c r="G4" s="3" t="s">
        <v>1</v>
      </c>
      <c r="H4" s="4" t="s">
        <v>6</v>
      </c>
      <c r="I4" s="143" t="s">
        <v>8</v>
      </c>
      <c r="J4" s="143"/>
      <c r="K4" s="143"/>
      <c r="L4" s="144" t="s">
        <v>460</v>
      </c>
      <c r="M4" s="144"/>
      <c r="N4" s="145"/>
      <c r="O4" s="145"/>
      <c r="P4" s="109" t="s">
        <v>18</v>
      </c>
      <c r="Q4" s="109"/>
      <c r="R4" s="109"/>
      <c r="S4" s="109"/>
      <c r="T4" s="109"/>
      <c r="U4" s="109"/>
      <c r="V4" s="109" t="s">
        <v>11</v>
      </c>
      <c r="W4" s="109" t="s">
        <v>35</v>
      </c>
      <c r="X4" s="109"/>
      <c r="Y4" s="6" t="s">
        <v>2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1" t="s">
        <v>3</v>
      </c>
      <c r="AP4" s="11"/>
      <c r="AQ4" s="11"/>
      <c r="AR4" s="11"/>
      <c r="AS4" s="11"/>
      <c r="AT4" s="86" t="s">
        <v>4</v>
      </c>
      <c r="AU4" s="87" t="s">
        <v>5</v>
      </c>
    </row>
    <row r="5" spans="1:1463" ht="108" customHeight="1" x14ac:dyDescent="0.25">
      <c r="C5" s="13"/>
      <c r="D5" s="20" t="s">
        <v>36</v>
      </c>
      <c r="E5" s="19" t="s">
        <v>37</v>
      </c>
      <c r="F5" s="22" t="s">
        <v>12</v>
      </c>
      <c r="G5" s="21" t="s">
        <v>1</v>
      </c>
      <c r="H5" s="18" t="s">
        <v>6</v>
      </c>
      <c r="I5" s="164" t="s">
        <v>8</v>
      </c>
      <c r="J5" s="165" t="s">
        <v>41</v>
      </c>
      <c r="K5" s="166" t="s">
        <v>38</v>
      </c>
      <c r="L5" s="167" t="s">
        <v>461</v>
      </c>
      <c r="M5" s="165" t="s">
        <v>47</v>
      </c>
      <c r="N5" s="165" t="s">
        <v>55</v>
      </c>
      <c r="O5" s="165" t="s">
        <v>59</v>
      </c>
      <c r="P5" s="165" t="s">
        <v>46</v>
      </c>
      <c r="Q5" s="165" t="s">
        <v>7</v>
      </c>
      <c r="R5" s="165" t="s">
        <v>149</v>
      </c>
      <c r="S5" s="165" t="s">
        <v>18</v>
      </c>
      <c r="T5" s="165" t="s">
        <v>49</v>
      </c>
      <c r="U5" s="165" t="s">
        <v>48</v>
      </c>
      <c r="V5" s="165" t="s">
        <v>51</v>
      </c>
      <c r="W5" s="165" t="s">
        <v>35</v>
      </c>
      <c r="X5" s="165" t="s">
        <v>11</v>
      </c>
      <c r="Y5" s="32" t="s">
        <v>52</v>
      </c>
      <c r="Z5" s="33" t="s">
        <v>43</v>
      </c>
      <c r="AA5" s="35" t="s">
        <v>493</v>
      </c>
      <c r="AB5" s="34" t="s">
        <v>44</v>
      </c>
      <c r="AC5" s="33" t="s">
        <v>508</v>
      </c>
      <c r="AD5" s="33" t="s">
        <v>324</v>
      </c>
      <c r="AE5" s="34" t="s">
        <v>509</v>
      </c>
      <c r="AF5" s="34" t="s">
        <v>521</v>
      </c>
      <c r="AG5" s="34" t="s">
        <v>511</v>
      </c>
      <c r="AH5" s="34" t="s">
        <v>522</v>
      </c>
      <c r="AI5" s="34" t="s">
        <v>518</v>
      </c>
      <c r="AJ5" s="34" t="s">
        <v>523</v>
      </c>
      <c r="AK5" s="34" t="s">
        <v>512</v>
      </c>
      <c r="AL5" s="34" t="s">
        <v>524</v>
      </c>
      <c r="AM5" s="34" t="s">
        <v>458</v>
      </c>
      <c r="AN5" s="34" t="s">
        <v>459</v>
      </c>
      <c r="AO5" s="107" t="s">
        <v>425</v>
      </c>
      <c r="AP5" s="107" t="s">
        <v>525</v>
      </c>
      <c r="AQ5" s="107" t="s">
        <v>517</v>
      </c>
      <c r="AR5" s="107" t="s">
        <v>323</v>
      </c>
      <c r="AS5" s="36" t="s">
        <v>42</v>
      </c>
      <c r="AT5" s="88" t="s">
        <v>60</v>
      </c>
      <c r="AU5" s="89" t="s">
        <v>5</v>
      </c>
      <c r="AV5" s="97" t="s">
        <v>45</v>
      </c>
      <c r="AW5" s="62" t="s">
        <v>426</v>
      </c>
    </row>
    <row r="6" spans="1:1463" ht="110.25" customHeight="1" thickBot="1" x14ac:dyDescent="0.3">
      <c r="C6" s="9"/>
      <c r="D6" s="69" t="s">
        <v>182</v>
      </c>
      <c r="E6" s="105"/>
      <c r="F6" s="81" t="s">
        <v>344</v>
      </c>
      <c r="G6" s="106"/>
      <c r="H6" s="72" t="s">
        <v>63</v>
      </c>
      <c r="I6" s="147" t="s">
        <v>58</v>
      </c>
      <c r="J6" s="147" t="s">
        <v>19</v>
      </c>
      <c r="K6" s="147" t="s">
        <v>70</v>
      </c>
      <c r="L6" s="149">
        <v>44.4</v>
      </c>
      <c r="M6" s="168" t="s">
        <v>10</v>
      </c>
      <c r="N6" s="150" t="s">
        <v>9</v>
      </c>
      <c r="O6" s="150" t="s">
        <v>9</v>
      </c>
      <c r="P6" s="150" t="s">
        <v>10</v>
      </c>
      <c r="Q6" s="150" t="s">
        <v>9</v>
      </c>
      <c r="R6" s="150" t="s">
        <v>9</v>
      </c>
      <c r="S6" s="150" t="s">
        <v>10</v>
      </c>
      <c r="T6" s="150" t="s">
        <v>10</v>
      </c>
      <c r="U6" s="150" t="s">
        <v>10</v>
      </c>
      <c r="V6" s="150" t="s">
        <v>10</v>
      </c>
      <c r="W6" s="150" t="s">
        <v>10</v>
      </c>
      <c r="X6" s="150" t="s">
        <v>9</v>
      </c>
      <c r="Y6" s="55">
        <v>3350000</v>
      </c>
      <c r="Z6" s="56">
        <f>Таблица4[[#This Row],[Цена площади]]/Таблица4[[#This Row],[S м2]]</f>
        <v>75450.450450450458</v>
      </c>
      <c r="AA6" s="57">
        <f>Таблица4[[#This Row],[Цена площади]]</f>
        <v>3350000</v>
      </c>
      <c r="AB6" s="58">
        <f>Таблица4[[#This Row],[Цены
за квадрат (Ц1)]]</f>
        <v>75450.450450450458</v>
      </c>
      <c r="AC6" s="56">
        <f>Таблица4[[#This Row],[Только раздельные / распашные комнаты]]</f>
        <v>3350000</v>
      </c>
      <c r="AD6" s="56">
        <f>Таблица4[[#This Row],[Цены
за квадрат (Ц2)]]</f>
        <v>75450.450450450458</v>
      </c>
      <c r="AE6" s="58">
        <f>Таблица4[[#This Row],[Отнимаем старые дома]]</f>
        <v>3350000</v>
      </c>
      <c r="AF6" s="58">
        <f>Таблица4[[#This Row],[Столбец6]]</f>
        <v>75450.450450450458</v>
      </c>
      <c r="AG6" s="58">
        <f>Таблица4[[#This Row],[Отнимаем 1-й этаж и 4,5 в домах без лифта]]</f>
        <v>3350000</v>
      </c>
      <c r="AH6" s="58">
        <f>Таблица4[[#This Row],[Цены
за квадрат (Ц2)2]]</f>
        <v>75450.450450450458</v>
      </c>
      <c r="AI6" s="58">
        <f>Таблица4[[#This Row],[Отнимаем старые пятиэтажки]]</f>
        <v>3350000</v>
      </c>
      <c r="AJ6" s="58">
        <f>Таблица4[[#This Row],[Цены
за квадрат (Ц2)3]]</f>
        <v>75450.450450450458</v>
      </c>
      <c r="AK6" s="58">
        <f>Таблица4[[#This Row],[Отнимаем старые пятиэтажки]]</f>
        <v>3350000</v>
      </c>
      <c r="AL6" s="58">
        <f>Таблица4[[#This Row],[Цены
за квадрат (Ц2)3]]</f>
        <v>75450.450450450458</v>
      </c>
      <c r="AM6" s="58"/>
      <c r="AN6" s="58"/>
      <c r="AO6" s="60"/>
      <c r="AP6" s="60"/>
      <c r="AQ6" s="60"/>
      <c r="AR6" s="60"/>
      <c r="AS6" s="59"/>
      <c r="AT6" s="93" t="s">
        <v>81</v>
      </c>
      <c r="AU6" s="90" t="s">
        <v>345</v>
      </c>
      <c r="AV6" s="133" t="s">
        <v>346</v>
      </c>
      <c r="AW6" s="108">
        <v>44581</v>
      </c>
    </row>
    <row r="7" spans="1:1463" ht="103.5" customHeight="1" thickBot="1" x14ac:dyDescent="0.3">
      <c r="C7" s="9" t="s">
        <v>14</v>
      </c>
      <c r="D7" s="69" t="s">
        <v>62</v>
      </c>
      <c r="E7" s="70"/>
      <c r="F7" s="82" t="s">
        <v>513</v>
      </c>
      <c r="G7" s="71"/>
      <c r="H7" s="72" t="s">
        <v>69</v>
      </c>
      <c r="I7" s="147" t="s">
        <v>320</v>
      </c>
      <c r="J7" s="147" t="s">
        <v>14</v>
      </c>
      <c r="K7" s="147" t="s">
        <v>70</v>
      </c>
      <c r="L7" s="149">
        <v>42.9</v>
      </c>
      <c r="M7" s="168" t="s">
        <v>10</v>
      </c>
      <c r="N7" s="150" t="s">
        <v>9</v>
      </c>
      <c r="O7" s="150" t="s">
        <v>10</v>
      </c>
      <c r="P7" s="150" t="s">
        <v>9</v>
      </c>
      <c r="Q7" s="150" t="s">
        <v>9</v>
      </c>
      <c r="R7" s="150" t="s">
        <v>9</v>
      </c>
      <c r="S7" s="150" t="s">
        <v>10</v>
      </c>
      <c r="T7" s="150" t="s">
        <v>10</v>
      </c>
      <c r="U7" s="150" t="s">
        <v>10</v>
      </c>
      <c r="V7" s="150" t="s">
        <v>10</v>
      </c>
      <c r="W7" s="150" t="s">
        <v>10</v>
      </c>
      <c r="X7" s="150" t="s">
        <v>9</v>
      </c>
      <c r="Y7" s="55">
        <v>3400000</v>
      </c>
      <c r="Z7" s="56">
        <f>Таблица4[[#This Row],[Цена площади]]/Таблица4[[#This Row],[S м2]]</f>
        <v>79254.079254079261</v>
      </c>
      <c r="AA7" s="57">
        <f>Таблица4[[#This Row],[Цена площади]]</f>
        <v>3400000</v>
      </c>
      <c r="AB7" s="58">
        <f>Таблица4[[#This Row],[Цены
за квадрат (Ц1)]]</f>
        <v>79254.079254079261</v>
      </c>
      <c r="AC7" s="56">
        <f>Таблица4[[#This Row],[Только раздельные / распашные комнаты]]</f>
        <v>3400000</v>
      </c>
      <c r="AD7" s="56">
        <f>Таблица4[[#This Row],[Цены
за квадрат (Ц2)]]</f>
        <v>79254.079254079261</v>
      </c>
      <c r="AE7" s="58">
        <f>Таблица4[[#This Row],[Отнимаем старые дома]]</f>
        <v>3400000</v>
      </c>
      <c r="AF7" s="58">
        <f>Таблица4[[#This Row],[Столбец6]]</f>
        <v>79254.079254079261</v>
      </c>
      <c r="AG7" s="58">
        <f>Таблица4[[#This Row],[Отнимаем 1-й этаж и 4,5 в домах без лифта]]</f>
        <v>3400000</v>
      </c>
      <c r="AH7" s="58">
        <f>Таблица4[[#This Row],[Цены
за квадрат (Ц2)2]]</f>
        <v>79254.079254079261</v>
      </c>
      <c r="AI7" s="58">
        <f>Таблица4[[#This Row],[Отнимаем старые пятиэтажки]]</f>
        <v>3400000</v>
      </c>
      <c r="AJ7" s="58">
        <f>Таблица4[[#This Row],[Цены
за квадрат (Ц2)3]]</f>
        <v>79254.079254079261</v>
      </c>
      <c r="AK7" s="58">
        <f>Таблица4[[#This Row],[Отнимаем старые пятиэтажки]]</f>
        <v>3400000</v>
      </c>
      <c r="AL7" s="58">
        <f>Таблица4[[#This Row],[Цены
за квадрат (Ц2)3]]</f>
        <v>79254.079254079261</v>
      </c>
      <c r="AM7" s="58"/>
      <c r="AN7" s="58"/>
      <c r="AO7" s="60"/>
      <c r="AP7" s="60"/>
      <c r="AQ7" s="60"/>
      <c r="AR7" s="60"/>
      <c r="AS7" s="59"/>
      <c r="AT7" s="93" t="s">
        <v>440</v>
      </c>
      <c r="AU7" s="90" t="s">
        <v>319</v>
      </c>
      <c r="AV7" s="97" t="s">
        <v>318</v>
      </c>
      <c r="AW7" s="108">
        <v>44581</v>
      </c>
    </row>
    <row r="8" spans="1:1463" ht="120.75" thickBot="1" x14ac:dyDescent="0.3">
      <c r="B8" s="1"/>
      <c r="C8" s="9" t="s">
        <v>20</v>
      </c>
      <c r="D8" s="69" t="s">
        <v>219</v>
      </c>
      <c r="E8" s="70"/>
      <c r="F8" s="81" t="s">
        <v>217</v>
      </c>
      <c r="G8" s="71"/>
      <c r="H8" s="72" t="s">
        <v>218</v>
      </c>
      <c r="I8" s="147" t="s">
        <v>220</v>
      </c>
      <c r="J8" s="147" t="s">
        <v>221</v>
      </c>
      <c r="K8" s="147" t="s">
        <v>70</v>
      </c>
      <c r="L8" s="162">
        <v>64.7</v>
      </c>
      <c r="M8" s="168" t="s">
        <v>10</v>
      </c>
      <c r="N8" s="168" t="s">
        <v>10</v>
      </c>
      <c r="O8" s="150" t="s">
        <v>10</v>
      </c>
      <c r="P8" s="150" t="s">
        <v>9</v>
      </c>
      <c r="Q8" s="150" t="s">
        <v>70</v>
      </c>
      <c r="R8" s="150" t="s">
        <v>10</v>
      </c>
      <c r="S8" s="150" t="s">
        <v>10</v>
      </c>
      <c r="T8" s="150" t="s">
        <v>10</v>
      </c>
      <c r="U8" s="150" t="s">
        <v>9</v>
      </c>
      <c r="V8" s="150" t="s">
        <v>10</v>
      </c>
      <c r="W8" s="150" t="s">
        <v>9</v>
      </c>
      <c r="X8" s="150" t="s">
        <v>10</v>
      </c>
      <c r="Y8" s="55">
        <v>3550000</v>
      </c>
      <c r="Z8" s="56">
        <f>Таблица4[[#This Row],[Цена площади]]/Таблица4[[#This Row],[S м2]]</f>
        <v>54868.624420401851</v>
      </c>
      <c r="AA8" s="57">
        <f>Таблица4[[#This Row],[Цена площади]]</f>
        <v>3550000</v>
      </c>
      <c r="AB8" s="58">
        <f>Таблица4[[#This Row],[Цены
за квадрат (Ц1)]]</f>
        <v>54868.624420401851</v>
      </c>
      <c r="AC8" s="56">
        <f>Таблица4[[#This Row],[Только раздельные / распашные комнаты]]</f>
        <v>3550000</v>
      </c>
      <c r="AD8" s="56">
        <f>Таблица4[[#This Row],[Цены
за квадрат (Ц2)]]</f>
        <v>54868.624420401851</v>
      </c>
      <c r="AE8" s="58">
        <f>Таблица4[[#This Row],[Отнимаем старые дома]]</f>
        <v>3550000</v>
      </c>
      <c r="AF8" s="58">
        <f>Таблица4[[#This Row],[Столбец6]]</f>
        <v>54868.624420401851</v>
      </c>
      <c r="AG8" s="58">
        <f>Таблица4[[#This Row],[Отнимаем 1-й этаж и 4,5 в домах без лифта]]</f>
        <v>3550000</v>
      </c>
      <c r="AH8" s="58">
        <f>Таблица4[[#This Row],[Цены
за квадрат (Ц2)2]]</f>
        <v>54868.624420401851</v>
      </c>
      <c r="AI8" s="58" t="s">
        <v>9</v>
      </c>
      <c r="AJ8" s="58" t="s">
        <v>9</v>
      </c>
      <c r="AK8" s="58" t="s">
        <v>9</v>
      </c>
      <c r="AL8" s="58" t="s">
        <v>9</v>
      </c>
      <c r="AM8" s="58"/>
      <c r="AN8" s="58"/>
      <c r="AO8" s="60"/>
      <c r="AP8" s="60"/>
      <c r="AQ8" s="60"/>
      <c r="AR8" s="60"/>
      <c r="AS8" s="59"/>
      <c r="AT8" s="104" t="s">
        <v>194</v>
      </c>
      <c r="AU8" s="90" t="s">
        <v>223</v>
      </c>
      <c r="AV8" s="97" t="s">
        <v>222</v>
      </c>
      <c r="AW8" s="1" t="s">
        <v>439</v>
      </c>
    </row>
    <row r="9" spans="1:1463" s="64" customFormat="1" ht="103.5" thickBot="1" x14ac:dyDescent="0.3">
      <c r="C9" s="65" t="s">
        <v>22</v>
      </c>
      <c r="D9" s="69" t="s">
        <v>83</v>
      </c>
      <c r="E9" s="70"/>
      <c r="F9" s="81" t="s">
        <v>278</v>
      </c>
      <c r="G9" s="71"/>
      <c r="H9" s="175" t="s">
        <v>64</v>
      </c>
      <c r="I9" s="147" t="s">
        <v>279</v>
      </c>
      <c r="J9" s="147" t="s">
        <v>22</v>
      </c>
      <c r="K9" s="147" t="s">
        <v>70</v>
      </c>
      <c r="L9" s="162">
        <v>54</v>
      </c>
      <c r="M9" s="168" t="s">
        <v>10</v>
      </c>
      <c r="N9" s="150" t="s">
        <v>50</v>
      </c>
      <c r="O9" s="150" t="s">
        <v>50</v>
      </c>
      <c r="P9" s="150" t="s">
        <v>50</v>
      </c>
      <c r="Q9" s="150" t="s">
        <v>10</v>
      </c>
      <c r="R9" s="150" t="s">
        <v>10</v>
      </c>
      <c r="S9" s="150" t="s">
        <v>50</v>
      </c>
      <c r="T9" s="150" t="s">
        <v>50</v>
      </c>
      <c r="U9" s="150" t="s">
        <v>10</v>
      </c>
      <c r="V9" s="150" t="s">
        <v>9</v>
      </c>
      <c r="W9" s="150" t="s">
        <v>9</v>
      </c>
      <c r="X9" s="150" t="s">
        <v>10</v>
      </c>
      <c r="Y9" s="55">
        <v>3800000</v>
      </c>
      <c r="Z9" s="56">
        <f>Таблица4[[#This Row],[Цена площади]]/Таблица4[[#This Row],[S м2]]</f>
        <v>70370.370370370365</v>
      </c>
      <c r="AA9" s="57">
        <f>Таблица4[[#This Row],[Цена площади]]</f>
        <v>3800000</v>
      </c>
      <c r="AB9" s="58">
        <f>Таблица4[[#This Row],[Цены
за квадрат (Ц1)]]</f>
        <v>70370.370370370365</v>
      </c>
      <c r="AC9" s="56">
        <f>Таблица4[[#This Row],[Только раздельные / распашные комнаты]]</f>
        <v>3800000</v>
      </c>
      <c r="AD9" s="56">
        <f>Таблица4[[#This Row],[Цены
за квадрат (Ц2)]]</f>
        <v>70370.370370370365</v>
      </c>
      <c r="AE9" s="58">
        <f>Таблица4[[#This Row],[Отнимаем старые дома]]</f>
        <v>3800000</v>
      </c>
      <c r="AF9" s="58">
        <f>Таблица4[[#This Row],[Столбец6]]</f>
        <v>70370.370370370365</v>
      </c>
      <c r="AG9" s="58">
        <f>Таблица4[[#This Row],[Отнимаем 1-й этаж и 4,5 в домах без лифта]]</f>
        <v>3800000</v>
      </c>
      <c r="AH9" s="58">
        <f>Таблица4[[#This Row],[Цены
за квадрат (Ц2)2]]</f>
        <v>70370.370370370365</v>
      </c>
      <c r="AI9" s="58">
        <f>Таблица4[[#This Row],[Отнимаем старые пятиэтажки]]</f>
        <v>3800000</v>
      </c>
      <c r="AJ9" s="58">
        <f>Таблица4[[#This Row],[Цены
за квадрат (Ц2)3]]</f>
        <v>70370.370370370365</v>
      </c>
      <c r="AK9" s="58" t="s">
        <v>9</v>
      </c>
      <c r="AL9" s="58" t="s">
        <v>9</v>
      </c>
      <c r="AM9" s="58"/>
      <c r="AN9" s="58"/>
      <c r="AO9" s="60"/>
      <c r="AP9" s="60"/>
      <c r="AQ9" s="60"/>
      <c r="AR9" s="60"/>
      <c r="AS9" s="59"/>
      <c r="AT9" s="93" t="s">
        <v>280</v>
      </c>
      <c r="AU9" s="90" t="s">
        <v>476</v>
      </c>
      <c r="AV9" s="101" t="s">
        <v>281</v>
      </c>
      <c r="AW9" s="108">
        <v>44582</v>
      </c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</row>
    <row r="10" spans="1:1463" ht="103.5" thickBot="1" x14ac:dyDescent="0.3">
      <c r="C10" s="9" t="s">
        <v>15</v>
      </c>
      <c r="D10" s="69" t="s">
        <v>104</v>
      </c>
      <c r="E10" s="70"/>
      <c r="F10" s="81" t="s">
        <v>105</v>
      </c>
      <c r="G10" s="71"/>
      <c r="H10" s="175" t="s">
        <v>64</v>
      </c>
      <c r="I10" s="147" t="s">
        <v>224</v>
      </c>
      <c r="J10" s="147" t="s">
        <v>15</v>
      </c>
      <c r="K10" s="148">
        <v>2</v>
      </c>
      <c r="L10" s="174">
        <v>53</v>
      </c>
      <c r="M10" s="168" t="s">
        <v>10</v>
      </c>
      <c r="N10" s="150" t="s">
        <v>9</v>
      </c>
      <c r="O10" s="150" t="s">
        <v>9</v>
      </c>
      <c r="P10" s="150" t="s">
        <v>9</v>
      </c>
      <c r="Q10" s="150" t="s">
        <v>10</v>
      </c>
      <c r="R10" s="150" t="s">
        <v>10</v>
      </c>
      <c r="S10" s="150" t="s">
        <v>10</v>
      </c>
      <c r="T10" s="150" t="s">
        <v>10</v>
      </c>
      <c r="U10" s="150" t="s">
        <v>10</v>
      </c>
      <c r="V10" s="150" t="s">
        <v>9</v>
      </c>
      <c r="W10" s="150" t="s">
        <v>10</v>
      </c>
      <c r="X10" s="150" t="s">
        <v>10</v>
      </c>
      <c r="Y10" s="55">
        <v>3850000</v>
      </c>
      <c r="Z10" s="56">
        <f>Таблица4[[#This Row],[Цена площади]]/Таблица4[[#This Row],[S м2]]</f>
        <v>72641.509433962259</v>
      </c>
      <c r="AA10" s="57">
        <f>Таблица4[[#This Row],[Цена площади]]</f>
        <v>3850000</v>
      </c>
      <c r="AB10" s="58">
        <f>Таблица4[[#This Row],[Цены
за квадрат (Ц1)]]</f>
        <v>72641.509433962259</v>
      </c>
      <c r="AC10" s="56">
        <f>Таблица4[[#This Row],[Только раздельные / распашные комнаты]]</f>
        <v>3850000</v>
      </c>
      <c r="AD10" s="56">
        <f>Таблица4[[#This Row],[Цены
за квадрат (Ц2)]]</f>
        <v>72641.509433962259</v>
      </c>
      <c r="AE10" s="58">
        <f>Таблица4[[#This Row],[Отнимаем старые дома]]</f>
        <v>3850000</v>
      </c>
      <c r="AF10" s="58">
        <f>Таблица4[[#This Row],[Столбец6]]</f>
        <v>72641.509433962259</v>
      </c>
      <c r="AG10" s="58">
        <f>Таблица4[[#This Row],[Отнимаем 1-й этаж и 4,5 в домах без лифта]]</f>
        <v>3850000</v>
      </c>
      <c r="AH10" s="58">
        <f>Таблица4[[#This Row],[Цены
за квадрат (Ц2)2]]</f>
        <v>72641.509433962259</v>
      </c>
      <c r="AI10" s="58">
        <f>Таблица4[[#This Row],[Отнимаем старые пятиэтажки]]</f>
        <v>3850000</v>
      </c>
      <c r="AJ10" s="58">
        <f>Таблица4[[#This Row],[Цены
за квадрат (Ц2)3]]</f>
        <v>72641.509433962259</v>
      </c>
      <c r="AK10" s="58" t="s">
        <v>9</v>
      </c>
      <c r="AL10" s="58" t="s">
        <v>9</v>
      </c>
      <c r="AM10" s="58"/>
      <c r="AN10" s="58"/>
      <c r="AO10" s="60"/>
      <c r="AP10" s="60"/>
      <c r="AQ10" s="60"/>
      <c r="AR10" s="60"/>
      <c r="AS10" s="59"/>
      <c r="AT10" s="93" t="s">
        <v>158</v>
      </c>
      <c r="AU10" s="90" t="s">
        <v>477</v>
      </c>
      <c r="AV10" s="101" t="s">
        <v>225</v>
      </c>
      <c r="AW10" s="108">
        <v>44582</v>
      </c>
    </row>
    <row r="11" spans="1:1463" ht="135.75" thickBot="1" x14ac:dyDescent="0.3">
      <c r="C11" s="9" t="s">
        <v>16</v>
      </c>
      <c r="D11" s="137" t="s">
        <v>71</v>
      </c>
      <c r="E11" s="76"/>
      <c r="F11" s="82" t="s">
        <v>514</v>
      </c>
      <c r="G11" s="77"/>
      <c r="H11" s="175" t="s">
        <v>64</v>
      </c>
      <c r="I11" s="147" t="s">
        <v>72</v>
      </c>
      <c r="J11" s="147" t="s">
        <v>15</v>
      </c>
      <c r="K11" s="148">
        <v>2</v>
      </c>
      <c r="L11" s="162">
        <v>53.4</v>
      </c>
      <c r="M11" s="168" t="s">
        <v>10</v>
      </c>
      <c r="N11" s="150" t="s">
        <v>9</v>
      </c>
      <c r="O11" s="150" t="s">
        <v>9</v>
      </c>
      <c r="P11" s="150" t="s">
        <v>9</v>
      </c>
      <c r="Q11" s="150" t="s">
        <v>10</v>
      </c>
      <c r="R11" s="150" t="s">
        <v>10</v>
      </c>
      <c r="S11" s="150" t="s">
        <v>10</v>
      </c>
      <c r="T11" s="150" t="s">
        <v>10</v>
      </c>
      <c r="U11" s="150" t="s">
        <v>10</v>
      </c>
      <c r="V11" s="150" t="s">
        <v>10</v>
      </c>
      <c r="W11" s="150" t="s">
        <v>9</v>
      </c>
      <c r="X11" s="150" t="s">
        <v>9</v>
      </c>
      <c r="Y11" s="55">
        <v>3900000</v>
      </c>
      <c r="Z11" s="56">
        <f>Таблица4[[#This Row],[Цена площади]]/Таблица4[[#This Row],[S м2]]</f>
        <v>73033.707865168544</v>
      </c>
      <c r="AA11" s="57">
        <f>Таблица4[[#This Row],[Цена площади]]</f>
        <v>3900000</v>
      </c>
      <c r="AB11" s="58">
        <f>Таблица4[[#This Row],[Цены
за квадрат (Ц1)]]</f>
        <v>73033.707865168544</v>
      </c>
      <c r="AC11" s="56">
        <f>Таблица4[[#This Row],[Только раздельные / распашные комнаты]]</f>
        <v>3900000</v>
      </c>
      <c r="AD11" s="56">
        <f>Таблица4[[#This Row],[Цены
за квадрат (Ц2)]]</f>
        <v>73033.707865168544</v>
      </c>
      <c r="AE11" s="58">
        <f>Таблица4[[#This Row],[Отнимаем старые дома]]</f>
        <v>3900000</v>
      </c>
      <c r="AF11" s="58">
        <f>Таблица4[[#This Row],[Столбец6]]</f>
        <v>73033.707865168544</v>
      </c>
      <c r="AG11" s="58">
        <f>Таблица4[[#This Row],[Отнимаем 1-й этаж и 4,5 в домах без лифта]]</f>
        <v>3900000</v>
      </c>
      <c r="AH11" s="58">
        <f>Таблица4[[#This Row],[Цены
за квадрат (Ц2)2]]</f>
        <v>73033.707865168544</v>
      </c>
      <c r="AI11" s="58">
        <f>Таблица4[[#This Row],[Отнимаем старые пятиэтажки]]</f>
        <v>3900000</v>
      </c>
      <c r="AJ11" s="58">
        <f>Таблица4[[#This Row],[Цены
за квадрат (Ц2)3]]</f>
        <v>73033.707865168544</v>
      </c>
      <c r="AK11" s="58" t="s">
        <v>9</v>
      </c>
      <c r="AL11" s="58" t="s">
        <v>9</v>
      </c>
      <c r="AM11" s="58"/>
      <c r="AN11" s="58"/>
      <c r="AO11" s="59"/>
      <c r="AP11" s="59"/>
      <c r="AQ11" s="59"/>
      <c r="AR11" s="59"/>
      <c r="AS11" s="59"/>
      <c r="AT11" s="139" t="s">
        <v>155</v>
      </c>
      <c r="AU11" s="92" t="s">
        <v>478</v>
      </c>
      <c r="AV11" s="136" t="s">
        <v>73</v>
      </c>
      <c r="AW11" s="108">
        <v>44582</v>
      </c>
    </row>
    <row r="12" spans="1:1463" ht="103.5" thickBot="1" x14ac:dyDescent="0.3">
      <c r="A12" s="1" t="s">
        <v>56</v>
      </c>
      <c r="C12" s="9" t="s">
        <v>19</v>
      </c>
      <c r="D12" s="69" t="s">
        <v>62</v>
      </c>
      <c r="E12" s="70"/>
      <c r="F12" s="80" t="s">
        <v>68</v>
      </c>
      <c r="G12" s="71"/>
      <c r="H12" s="72" t="s">
        <v>69</v>
      </c>
      <c r="I12" s="147" t="s">
        <v>192</v>
      </c>
      <c r="J12" s="147" t="s">
        <v>70</v>
      </c>
      <c r="K12" s="148">
        <v>2</v>
      </c>
      <c r="L12" s="162">
        <v>53.3</v>
      </c>
      <c r="M12" s="168" t="s">
        <v>10</v>
      </c>
      <c r="N12" s="168" t="s">
        <v>10</v>
      </c>
      <c r="O12" s="150" t="s">
        <v>9</v>
      </c>
      <c r="P12" s="150" t="s">
        <v>9</v>
      </c>
      <c r="Q12" s="150" t="s">
        <v>10</v>
      </c>
      <c r="R12" s="150" t="s">
        <v>10</v>
      </c>
      <c r="S12" s="150" t="s">
        <v>10</v>
      </c>
      <c r="T12" s="150" t="s">
        <v>10</v>
      </c>
      <c r="U12" s="150" t="s">
        <v>10</v>
      </c>
      <c r="V12" s="150" t="s">
        <v>10</v>
      </c>
      <c r="W12" s="150" t="s">
        <v>10</v>
      </c>
      <c r="X12" s="150" t="s">
        <v>9</v>
      </c>
      <c r="Y12" s="55">
        <v>4000000</v>
      </c>
      <c r="Z12" s="56">
        <f>Таблица4[[#This Row],[Цена площади]]/Таблица4[[#This Row],[S м2]]</f>
        <v>75046.904315196996</v>
      </c>
      <c r="AA12" s="57">
        <f>Таблица4[[#This Row],[Цена площади]]</f>
        <v>4000000</v>
      </c>
      <c r="AB12" s="58">
        <f>Таблица4[[#This Row],[Цены
за квадрат (Ц1)]]</f>
        <v>75046.904315196996</v>
      </c>
      <c r="AC12" s="56">
        <f>Таблица4[[#This Row],[Только раздельные / распашные комнаты]]</f>
        <v>4000000</v>
      </c>
      <c r="AD12" s="56">
        <f>Таблица4[[#This Row],[Цены
за квадрат (Ц2)]]</f>
        <v>75046.904315196996</v>
      </c>
      <c r="AE12" s="58">
        <f>Таблица4[[#This Row],[Отнимаем старые дома]]</f>
        <v>4000000</v>
      </c>
      <c r="AF12" s="58">
        <f>Таблица4[[#This Row],[Столбец6]]</f>
        <v>75046.904315196996</v>
      </c>
      <c r="AG12" s="58">
        <f>Таблица4[[#This Row],[Отнимаем 1-й этаж и 4,5 в домах без лифта]]</f>
        <v>4000000</v>
      </c>
      <c r="AH12" s="58">
        <f>Таблица4[[#This Row],[Цены
за квадрат (Ц2)2]]</f>
        <v>75046.904315196996</v>
      </c>
      <c r="AI12" s="58">
        <f>Таблица4[[#This Row],[Отнимаем старые пятиэтажки]]</f>
        <v>4000000</v>
      </c>
      <c r="AJ12" s="58">
        <f>Таблица4[[#This Row],[Цены
за квадрат (Ц2)3]]</f>
        <v>75046.904315196996</v>
      </c>
      <c r="AK12" s="58">
        <f>Таблица4[[#This Row],[Отнимаем старые пятиэтажки]]</f>
        <v>4000000</v>
      </c>
      <c r="AL12" s="58">
        <f>Таблица4[[#This Row],[Цены
за квадрат (Ц2)3]]</f>
        <v>75046.904315196996</v>
      </c>
      <c r="AM12" s="58"/>
      <c r="AN12" s="58"/>
      <c r="AO12" s="59"/>
      <c r="AP12" s="59"/>
      <c r="AQ12" s="59"/>
      <c r="AR12" s="59"/>
      <c r="AS12" s="59"/>
      <c r="AT12" s="93" t="s">
        <v>491</v>
      </c>
      <c r="AU12" s="90" t="s">
        <v>484</v>
      </c>
      <c r="AV12" s="135" t="s">
        <v>211</v>
      </c>
      <c r="AW12" s="108">
        <v>44582</v>
      </c>
    </row>
    <row r="13" spans="1:1463" s="111" customFormat="1" ht="103.5" customHeight="1" thickBot="1" x14ac:dyDescent="0.3">
      <c r="C13" s="112"/>
      <c r="D13" s="73" t="s">
        <v>178</v>
      </c>
      <c r="E13" s="70"/>
      <c r="F13" s="81" t="s">
        <v>206</v>
      </c>
      <c r="G13" s="71"/>
      <c r="H13" s="72" t="s">
        <v>203</v>
      </c>
      <c r="I13" s="147" t="s">
        <v>192</v>
      </c>
      <c r="J13" s="147" t="s">
        <v>70</v>
      </c>
      <c r="K13" s="147" t="s">
        <v>70</v>
      </c>
      <c r="L13" s="150" t="s">
        <v>207</v>
      </c>
      <c r="M13" s="168" t="s">
        <v>10</v>
      </c>
      <c r="N13" s="168" t="s">
        <v>10</v>
      </c>
      <c r="O13" s="150" t="s">
        <v>9</v>
      </c>
      <c r="P13" s="150" t="s">
        <v>9</v>
      </c>
      <c r="Q13" s="150" t="s">
        <v>10</v>
      </c>
      <c r="R13" s="150" t="s">
        <v>10</v>
      </c>
      <c r="S13" s="150" t="s">
        <v>10</v>
      </c>
      <c r="T13" s="150" t="s">
        <v>10</v>
      </c>
      <c r="U13" s="150" t="s">
        <v>10</v>
      </c>
      <c r="V13" s="150" t="s">
        <v>10</v>
      </c>
      <c r="W13" s="150" t="s">
        <v>10</v>
      </c>
      <c r="X13" s="150" t="s">
        <v>9</v>
      </c>
      <c r="Y13" s="55">
        <v>4000000</v>
      </c>
      <c r="Z13" s="56">
        <f>Таблица4[[#This Row],[Цена площади]]/Таблица4[[#This Row],[S м2]]</f>
        <v>93240.093240093236</v>
      </c>
      <c r="AA13" s="57">
        <f>Таблица4[[#This Row],[Цена площади]]</f>
        <v>4000000</v>
      </c>
      <c r="AB13" s="58">
        <f>Таблица4[[#This Row],[Цены
за квадрат (Ц1)]]</f>
        <v>93240.093240093236</v>
      </c>
      <c r="AC13" s="56">
        <f>Таблица4[[#This Row],[Только раздельные / распашные комнаты]]</f>
        <v>4000000</v>
      </c>
      <c r="AD13" s="56">
        <f>Таблица4[[#This Row],[Цены
за квадрат (Ц2)]]</f>
        <v>93240.093240093236</v>
      </c>
      <c r="AE13" s="58">
        <f>Таблица4[[#This Row],[Отнимаем старые дома]]</f>
        <v>4000000</v>
      </c>
      <c r="AF13" s="58">
        <f>Таблица4[[#This Row],[Столбец6]]</f>
        <v>93240.093240093236</v>
      </c>
      <c r="AG13" s="58">
        <f>Таблица4[[#This Row],[Отнимаем 1-й этаж и 4,5 в домах без лифта]]</f>
        <v>4000000</v>
      </c>
      <c r="AH13" s="58">
        <f>Таблица4[[#This Row],[Цены
за квадрат (Ц2)2]]</f>
        <v>93240.093240093236</v>
      </c>
      <c r="AI13" s="58">
        <f>Таблица4[[#This Row],[Отнимаем старые пятиэтажки]]</f>
        <v>4000000</v>
      </c>
      <c r="AJ13" s="58">
        <f>Таблица4[[#This Row],[Цены
за квадрат (Ц2)3]]</f>
        <v>93240.093240093236</v>
      </c>
      <c r="AK13" s="58">
        <f>Таблица4[[#This Row],[Отнимаем старые пятиэтажки]]</f>
        <v>4000000</v>
      </c>
      <c r="AL13" s="58">
        <f>Таблица4[[#This Row],[Цены
за квадрат (Ц2)3]]</f>
        <v>93240.093240093236</v>
      </c>
      <c r="AM13" s="58"/>
      <c r="AN13" s="58"/>
      <c r="AO13" s="60"/>
      <c r="AP13" s="60"/>
      <c r="AQ13" s="60"/>
      <c r="AR13" s="60"/>
      <c r="AS13" s="59"/>
      <c r="AT13" s="93" t="s">
        <v>450</v>
      </c>
      <c r="AU13" s="90" t="s">
        <v>229</v>
      </c>
      <c r="AV13" s="94" t="s">
        <v>228</v>
      </c>
      <c r="AW13" s="108">
        <v>44582</v>
      </c>
    </row>
    <row r="14" spans="1:1463" ht="103.5" hidden="1" thickBot="1" x14ac:dyDescent="0.3">
      <c r="C14" s="9"/>
      <c r="D14" s="73" t="s">
        <v>259</v>
      </c>
      <c r="E14" s="105"/>
      <c r="F14" s="81" t="s">
        <v>360</v>
      </c>
      <c r="G14" s="106"/>
      <c r="H14" s="72" t="s">
        <v>334</v>
      </c>
      <c r="I14" s="147" t="s">
        <v>188</v>
      </c>
      <c r="J14" s="147" t="s">
        <v>20</v>
      </c>
      <c r="K14" s="147" t="s">
        <v>70</v>
      </c>
      <c r="L14" s="149">
        <v>46.2</v>
      </c>
      <c r="M14" s="168" t="s">
        <v>50</v>
      </c>
      <c r="N14" s="150" t="s">
        <v>50</v>
      </c>
      <c r="O14" s="150" t="s">
        <v>50</v>
      </c>
      <c r="P14" s="150" t="s">
        <v>10</v>
      </c>
      <c r="Q14" s="150" t="s">
        <v>10</v>
      </c>
      <c r="R14" s="150" t="s">
        <v>50</v>
      </c>
      <c r="S14" s="150" t="s">
        <v>50</v>
      </c>
      <c r="T14" s="150" t="s">
        <v>50</v>
      </c>
      <c r="U14" s="150" t="s">
        <v>50</v>
      </c>
      <c r="V14" s="150" t="s">
        <v>9</v>
      </c>
      <c r="W14" s="150" t="s">
        <v>50</v>
      </c>
      <c r="X14" s="150" t="s">
        <v>50</v>
      </c>
      <c r="Y14" s="55">
        <v>2800000</v>
      </c>
      <c r="Z14" s="56">
        <f>Таблица4[[#This Row],[Цена площади]]/Таблица4[[#This Row],[S м2]]</f>
        <v>60606.060606060601</v>
      </c>
      <c r="AA14" s="57">
        <f>Таблица4[[#This Row],[Цена площади]]</f>
        <v>2800000</v>
      </c>
      <c r="AB14" s="58">
        <f>Таблица4[[#This Row],[Цены
за квадрат (Ц1)]]</f>
        <v>60606.060606060601</v>
      </c>
      <c r="AC14" s="56">
        <f>Таблица4[[#This Row],[Только раздельные / распашные комнаты]]</f>
        <v>2800000</v>
      </c>
      <c r="AD14" s="56">
        <f>Таблица4[[#This Row],[Цены
за квадрат (Ц2)]]</f>
        <v>60606.060606060601</v>
      </c>
      <c r="AE14" s="58">
        <f>Таблица4[[#This Row],[Отнимаем старые дома]]</f>
        <v>2800000</v>
      </c>
      <c r="AF14" s="58">
        <f>Таблица4[[#This Row],[Столбец6]]</f>
        <v>60606.060606060601</v>
      </c>
      <c r="AG14" s="58">
        <f>Таблица4[[#This Row],[Отнимаем 1-й этаж и 4,5 в домах без лифта]]</f>
        <v>2800000</v>
      </c>
      <c r="AH14" s="58">
        <f>Таблица4[[#This Row],[Цены
за квадрат (Ц2)2]]</f>
        <v>60606.060606060601</v>
      </c>
      <c r="AI14" s="58"/>
      <c r="AJ14" s="58"/>
      <c r="AK14" s="58"/>
      <c r="AL14" s="58"/>
      <c r="AM14" s="58"/>
      <c r="AN14" s="58"/>
      <c r="AO14" s="60"/>
      <c r="AP14" s="60"/>
      <c r="AQ14" s="60"/>
      <c r="AR14" s="60"/>
      <c r="AS14" s="59"/>
      <c r="AT14" s="93" t="s">
        <v>455</v>
      </c>
      <c r="AU14" s="90" t="s">
        <v>454</v>
      </c>
      <c r="AV14" s="94" t="s">
        <v>359</v>
      </c>
      <c r="AW14" s="108">
        <v>44581</v>
      </c>
    </row>
    <row r="15" spans="1:1463" ht="105" thickBot="1" x14ac:dyDescent="0.3">
      <c r="C15" s="9"/>
      <c r="D15" s="73" t="s">
        <v>125</v>
      </c>
      <c r="E15" s="70"/>
      <c r="F15" s="81" t="s">
        <v>515</v>
      </c>
      <c r="G15" s="71"/>
      <c r="H15" s="72" t="s">
        <v>63</v>
      </c>
      <c r="I15" s="147" t="s">
        <v>126</v>
      </c>
      <c r="J15" s="147" t="s">
        <v>14</v>
      </c>
      <c r="K15" s="148">
        <v>2</v>
      </c>
      <c r="L15" s="149">
        <v>44</v>
      </c>
      <c r="M15" s="168" t="s">
        <v>10</v>
      </c>
      <c r="N15" s="150" t="s">
        <v>9</v>
      </c>
      <c r="O15" s="150" t="s">
        <v>9</v>
      </c>
      <c r="P15" s="150" t="s">
        <v>9</v>
      </c>
      <c r="Q15" s="150" t="s">
        <v>10</v>
      </c>
      <c r="R15" s="150" t="s">
        <v>9</v>
      </c>
      <c r="S15" s="150" t="s">
        <v>9</v>
      </c>
      <c r="T15" s="150" t="s">
        <v>10</v>
      </c>
      <c r="U15" s="150" t="s">
        <v>9</v>
      </c>
      <c r="V15" s="150" t="s">
        <v>10</v>
      </c>
      <c r="W15" s="150" t="s">
        <v>10</v>
      </c>
      <c r="X15" s="150" t="s">
        <v>10</v>
      </c>
      <c r="Y15" s="55">
        <v>4000000</v>
      </c>
      <c r="Z15" s="56">
        <f>Таблица4[[#This Row],[Цена площади]]/Таблица4[[#This Row],[S м2]]</f>
        <v>90909.090909090912</v>
      </c>
      <c r="AA15" s="57">
        <f>Таблица4[[#This Row],[Цена площади]]</f>
        <v>4000000</v>
      </c>
      <c r="AB15" s="58">
        <f>Таблица4[[#This Row],[Цены
за квадрат (Ц1)]]</f>
        <v>90909.090909090912</v>
      </c>
      <c r="AC15" s="56">
        <f>Таблица4[[#This Row],[Только раздельные / распашные комнаты]]</f>
        <v>4000000</v>
      </c>
      <c r="AD15" s="56">
        <f>Таблица4[[#This Row],[Цены
за квадрат (Ц2)]]</f>
        <v>90909.090909090912</v>
      </c>
      <c r="AE15" s="58">
        <f>Таблица4[[#This Row],[Отнимаем старые дома]]</f>
        <v>4000000</v>
      </c>
      <c r="AF15" s="58">
        <f>Таблица4[[#This Row],[Столбец6]]</f>
        <v>90909.090909090912</v>
      </c>
      <c r="AG15" s="58">
        <f>Таблица4[[#This Row],[Отнимаем 1-й этаж и 4,5 в домах без лифта]]</f>
        <v>4000000</v>
      </c>
      <c r="AH15" s="58">
        <f>Таблица4[[#This Row],[Цены
за квадрат (Ц2)2]]</f>
        <v>90909.090909090912</v>
      </c>
      <c r="AI15" s="58" t="s">
        <v>9</v>
      </c>
      <c r="AJ15" s="58" t="s">
        <v>9</v>
      </c>
      <c r="AK15" s="58" t="s">
        <v>9</v>
      </c>
      <c r="AL15" s="58" t="s">
        <v>9</v>
      </c>
      <c r="AM15" s="58"/>
      <c r="AN15" s="58"/>
      <c r="AO15" s="59"/>
      <c r="AP15" s="59"/>
      <c r="AQ15" s="59"/>
      <c r="AR15" s="59"/>
      <c r="AS15" s="59"/>
      <c r="AT15" s="93" t="s">
        <v>81</v>
      </c>
      <c r="AU15" s="90" t="s">
        <v>127</v>
      </c>
      <c r="AV15" s="130" t="s">
        <v>128</v>
      </c>
      <c r="AW15" s="1" t="s">
        <v>439</v>
      </c>
    </row>
    <row r="16" spans="1:1463" s="111" customFormat="1" ht="105" thickBot="1" x14ac:dyDescent="0.3">
      <c r="C16" s="112"/>
      <c r="D16" s="73" t="s">
        <v>83</v>
      </c>
      <c r="E16" s="70"/>
      <c r="F16" s="81" t="s">
        <v>82</v>
      </c>
      <c r="G16" s="71"/>
      <c r="H16" s="72" t="s">
        <v>147</v>
      </c>
      <c r="I16" s="147" t="s">
        <v>84</v>
      </c>
      <c r="J16" s="147" t="s">
        <v>14</v>
      </c>
      <c r="K16" s="148">
        <v>2</v>
      </c>
      <c r="L16" s="162">
        <v>54</v>
      </c>
      <c r="M16" s="168" t="s">
        <v>10</v>
      </c>
      <c r="N16" s="150" t="s">
        <v>9</v>
      </c>
      <c r="O16" s="150" t="s">
        <v>9</v>
      </c>
      <c r="P16" s="150" t="s">
        <v>9</v>
      </c>
      <c r="Q16" s="150" t="s">
        <v>10</v>
      </c>
      <c r="R16" s="150" t="s">
        <v>10</v>
      </c>
      <c r="S16" s="150" t="s">
        <v>9</v>
      </c>
      <c r="T16" s="150" t="s">
        <v>10</v>
      </c>
      <c r="U16" s="150" t="s">
        <v>10</v>
      </c>
      <c r="V16" s="150" t="s">
        <v>10</v>
      </c>
      <c r="W16" s="150" t="s">
        <v>9</v>
      </c>
      <c r="X16" s="150" t="s">
        <v>9</v>
      </c>
      <c r="Y16" s="55">
        <v>4250000</v>
      </c>
      <c r="Z16" s="56">
        <f>Таблица4[[#This Row],[Цена площади]]/Таблица4[[#This Row],[S м2]]</f>
        <v>78703.703703703708</v>
      </c>
      <c r="AA16" s="57">
        <f>Таблица4[[#This Row],[Цена площади]]</f>
        <v>4250000</v>
      </c>
      <c r="AB16" s="58">
        <f>Таблица4[[#This Row],[Цены
за квадрат (Ц1)]]</f>
        <v>78703.703703703708</v>
      </c>
      <c r="AC16" s="56">
        <f>Таблица4[[#This Row],[Только раздельные / распашные комнаты]]</f>
        <v>4250000</v>
      </c>
      <c r="AD16" s="56">
        <f>Таблица4[[#This Row],[Цены
за квадрат (Ц2)]]</f>
        <v>78703.703703703708</v>
      </c>
      <c r="AE16" s="58">
        <f>Таблица4[[#This Row],[Отнимаем старые дома]]</f>
        <v>4250000</v>
      </c>
      <c r="AF16" s="58">
        <f>Таблица4[[#This Row],[Столбец6]]</f>
        <v>78703.703703703708</v>
      </c>
      <c r="AG16" s="58">
        <f>Таблица4[[#This Row],[Отнимаем 1-й этаж и 4,5 в домах без лифта]]</f>
        <v>4250000</v>
      </c>
      <c r="AH16" s="58">
        <f>Таблица4[[#This Row],[Цены
за квадрат (Ц2)2]]</f>
        <v>78703.703703703708</v>
      </c>
      <c r="AI16" s="58">
        <f>Таблица4[[#This Row],[Отнимаем старые пятиэтажки]]</f>
        <v>4250000</v>
      </c>
      <c r="AJ16" s="58">
        <f>Таблица4[[#This Row],[Цены
за квадрат (Ц2)3]]</f>
        <v>78703.703703703708</v>
      </c>
      <c r="AK16" s="58" t="s">
        <v>9</v>
      </c>
      <c r="AL16" s="58" t="s">
        <v>9</v>
      </c>
      <c r="AM16" s="58"/>
      <c r="AN16" s="58"/>
      <c r="AO16" s="59"/>
      <c r="AP16" s="59"/>
      <c r="AQ16" s="59"/>
      <c r="AR16" s="59"/>
      <c r="AS16" s="59"/>
      <c r="AT16" s="93" t="s">
        <v>481</v>
      </c>
      <c r="AU16" s="90" t="s">
        <v>85</v>
      </c>
      <c r="AV16" s="66" t="s">
        <v>86</v>
      </c>
      <c r="AW16" s="108">
        <v>44582</v>
      </c>
    </row>
    <row r="17" spans="3:49" ht="105" thickBot="1" x14ac:dyDescent="0.3">
      <c r="C17" s="9"/>
      <c r="D17" s="73" t="s">
        <v>104</v>
      </c>
      <c r="E17" s="70"/>
      <c r="F17" s="81" t="s">
        <v>105</v>
      </c>
      <c r="G17" s="71"/>
      <c r="H17" s="72" t="s">
        <v>147</v>
      </c>
      <c r="I17" s="147" t="s">
        <v>72</v>
      </c>
      <c r="J17" s="147" t="s">
        <v>15</v>
      </c>
      <c r="K17" s="148">
        <v>2</v>
      </c>
      <c r="L17" s="162">
        <v>52.8</v>
      </c>
      <c r="M17" s="168" t="s">
        <v>10</v>
      </c>
      <c r="N17" s="150" t="s">
        <v>9</v>
      </c>
      <c r="O17" s="150" t="s">
        <v>9</v>
      </c>
      <c r="P17" s="150" t="s">
        <v>9</v>
      </c>
      <c r="Q17" s="150" t="s">
        <v>10</v>
      </c>
      <c r="R17" s="150" t="s">
        <v>10</v>
      </c>
      <c r="S17" s="150" t="s">
        <v>9</v>
      </c>
      <c r="T17" s="150" t="s">
        <v>10</v>
      </c>
      <c r="U17" s="150" t="s">
        <v>10</v>
      </c>
      <c r="V17" s="150" t="s">
        <v>10</v>
      </c>
      <c r="W17" s="150" t="s">
        <v>10</v>
      </c>
      <c r="X17" s="150" t="s">
        <v>9</v>
      </c>
      <c r="Y17" s="55">
        <v>4250000</v>
      </c>
      <c r="Z17" s="56">
        <f>Таблица4[[#This Row],[Цена площади]]/Таблица4[[#This Row],[S м2]]</f>
        <v>80492.42424242424</v>
      </c>
      <c r="AA17" s="57">
        <f>Таблица4[[#This Row],[Цена площади]]</f>
        <v>4250000</v>
      </c>
      <c r="AB17" s="58">
        <f>Таблица4[[#This Row],[Цены
за квадрат (Ц1)]]</f>
        <v>80492.42424242424</v>
      </c>
      <c r="AC17" s="56">
        <f>Таблица4[[#This Row],[Только раздельные / распашные комнаты]]</f>
        <v>4250000</v>
      </c>
      <c r="AD17" s="56">
        <f>Таблица4[[#This Row],[Цены
за квадрат (Ц2)]]</f>
        <v>80492.42424242424</v>
      </c>
      <c r="AE17" s="58">
        <f>Таблица4[[#This Row],[Отнимаем старые дома]]</f>
        <v>4250000</v>
      </c>
      <c r="AF17" s="58">
        <f>Таблица4[[#This Row],[Столбец6]]</f>
        <v>80492.42424242424</v>
      </c>
      <c r="AG17" s="58">
        <f>Таблица4[[#This Row],[Отнимаем 1-й этаж и 4,5 в домах без лифта]]</f>
        <v>4250000</v>
      </c>
      <c r="AH17" s="58">
        <f>Таблица4[[#This Row],[Цены
за квадрат (Ц2)2]]</f>
        <v>80492.42424242424</v>
      </c>
      <c r="AI17" s="58">
        <f>Таблица4[[#This Row],[Отнимаем старые пятиэтажки]]</f>
        <v>4250000</v>
      </c>
      <c r="AJ17" s="58">
        <f>Таблица4[[#This Row],[Цены
за квадрат (Ц2)3]]</f>
        <v>80492.42424242424</v>
      </c>
      <c r="AK17" s="58" t="s">
        <v>9</v>
      </c>
      <c r="AL17" s="58" t="s">
        <v>9</v>
      </c>
      <c r="AM17" s="58"/>
      <c r="AN17" s="58"/>
      <c r="AO17" s="59"/>
      <c r="AP17" s="59"/>
      <c r="AQ17" s="59"/>
      <c r="AR17" s="59"/>
      <c r="AS17" s="59"/>
      <c r="AT17" s="93" t="s">
        <v>486</v>
      </c>
      <c r="AU17" s="90" t="s">
        <v>106</v>
      </c>
      <c r="AV17" s="98" t="s">
        <v>107</v>
      </c>
      <c r="AW17" s="108">
        <v>44582</v>
      </c>
    </row>
    <row r="18" spans="3:49" ht="105" thickBot="1" x14ac:dyDescent="0.3">
      <c r="C18" s="9" t="s">
        <v>23</v>
      </c>
      <c r="D18" s="69" t="s">
        <v>88</v>
      </c>
      <c r="E18" s="70"/>
      <c r="F18" s="80" t="s">
        <v>87</v>
      </c>
      <c r="G18" s="71"/>
      <c r="H18" s="72" t="s">
        <v>69</v>
      </c>
      <c r="I18" s="147" t="s">
        <v>192</v>
      </c>
      <c r="J18" s="147" t="s">
        <v>70</v>
      </c>
      <c r="K18" s="148">
        <v>2</v>
      </c>
      <c r="L18" s="162">
        <v>51</v>
      </c>
      <c r="M18" s="168" t="s">
        <v>10</v>
      </c>
      <c r="N18" s="168" t="s">
        <v>10</v>
      </c>
      <c r="O18" s="150" t="s">
        <v>9</v>
      </c>
      <c r="P18" s="150" t="s">
        <v>9</v>
      </c>
      <c r="Q18" s="150" t="s">
        <v>10</v>
      </c>
      <c r="R18" s="150" t="s">
        <v>10</v>
      </c>
      <c r="S18" s="150" t="s">
        <v>9</v>
      </c>
      <c r="T18" s="150" t="s">
        <v>10</v>
      </c>
      <c r="U18" s="150" t="s">
        <v>10</v>
      </c>
      <c r="V18" s="150" t="s">
        <v>10</v>
      </c>
      <c r="W18" s="150" t="s">
        <v>10</v>
      </c>
      <c r="X18" s="150" t="s">
        <v>9</v>
      </c>
      <c r="Y18" s="55">
        <v>4250000</v>
      </c>
      <c r="Z18" s="56">
        <f>Таблица4[[#This Row],[Цена площади]]/Таблица4[[#This Row],[S м2]]</f>
        <v>83333.333333333328</v>
      </c>
      <c r="AA18" s="57">
        <f>Таблица4[[#This Row],[Цена площади]]</f>
        <v>4250000</v>
      </c>
      <c r="AB18" s="58">
        <f>Таблица4[[#This Row],[Цены
за квадрат (Ц1)]]</f>
        <v>83333.333333333328</v>
      </c>
      <c r="AC18" s="56">
        <f>Таблица4[[#This Row],[Только раздельные / распашные комнаты]]</f>
        <v>4250000</v>
      </c>
      <c r="AD18" s="56">
        <f>Таблица4[[#This Row],[Цены
за квадрат (Ц2)]]</f>
        <v>83333.333333333328</v>
      </c>
      <c r="AE18" s="58">
        <f>Таблица4[[#This Row],[Отнимаем старые дома]]</f>
        <v>4250000</v>
      </c>
      <c r="AF18" s="58">
        <f>Таблица4[[#This Row],[Столбец6]]</f>
        <v>83333.333333333328</v>
      </c>
      <c r="AG18" s="58">
        <f>Таблица4[[#This Row],[Отнимаем 1-й этаж и 4,5 в домах без лифта]]</f>
        <v>4250000</v>
      </c>
      <c r="AH18" s="58">
        <f>Таблица4[[#This Row],[Цены
за квадрат (Ц2)2]]</f>
        <v>83333.333333333328</v>
      </c>
      <c r="AI18" s="58" t="s">
        <v>9</v>
      </c>
      <c r="AJ18" s="58" t="s">
        <v>9</v>
      </c>
      <c r="AK18" s="58" t="s">
        <v>9</v>
      </c>
      <c r="AL18" s="58" t="s">
        <v>9</v>
      </c>
      <c r="AM18" s="58"/>
      <c r="AN18" s="58"/>
      <c r="AO18" s="59"/>
      <c r="AP18" s="59"/>
      <c r="AQ18" s="59"/>
      <c r="AR18" s="59"/>
      <c r="AS18" s="59"/>
      <c r="AT18" s="93" t="s">
        <v>81</v>
      </c>
      <c r="AU18" s="90" t="s">
        <v>90</v>
      </c>
      <c r="AV18" s="136" t="s">
        <v>91</v>
      </c>
      <c r="AW18" s="1" t="s">
        <v>487</v>
      </c>
    </row>
    <row r="19" spans="3:49" ht="105.75" thickBot="1" x14ac:dyDescent="0.3">
      <c r="C19" s="9" t="s">
        <v>23</v>
      </c>
      <c r="D19" s="69" t="s">
        <v>88</v>
      </c>
      <c r="E19" s="70"/>
      <c r="F19" s="80" t="s">
        <v>87</v>
      </c>
      <c r="G19" s="71"/>
      <c r="H19" s="72" t="s">
        <v>69</v>
      </c>
      <c r="I19" s="147" t="s">
        <v>192</v>
      </c>
      <c r="J19" s="147" t="s">
        <v>70</v>
      </c>
      <c r="K19" s="148">
        <v>2</v>
      </c>
      <c r="L19" s="162">
        <v>52.7</v>
      </c>
      <c r="M19" s="168" t="s">
        <v>10</v>
      </c>
      <c r="N19" s="168" t="s">
        <v>10</v>
      </c>
      <c r="O19" s="150" t="s">
        <v>9</v>
      </c>
      <c r="P19" s="150" t="s">
        <v>9</v>
      </c>
      <c r="Q19" s="150" t="s">
        <v>10</v>
      </c>
      <c r="R19" s="150" t="s">
        <v>10</v>
      </c>
      <c r="S19" s="150" t="s">
        <v>9</v>
      </c>
      <c r="T19" s="150" t="s">
        <v>10</v>
      </c>
      <c r="U19" s="150" t="s">
        <v>10</v>
      </c>
      <c r="V19" s="150" t="s">
        <v>10</v>
      </c>
      <c r="W19" s="150" t="s">
        <v>10</v>
      </c>
      <c r="X19" s="150" t="s">
        <v>9</v>
      </c>
      <c r="Y19" s="55">
        <v>4300000</v>
      </c>
      <c r="Z19" s="56">
        <f>Таблица4[[#This Row],[Цена площади]]/Таблица4[[#This Row],[S м2]]</f>
        <v>81593.927893738131</v>
      </c>
      <c r="AA19" s="57">
        <f>Таблица4[[#This Row],[Цена площади]]</f>
        <v>4300000</v>
      </c>
      <c r="AB19" s="58">
        <f>Таблица4[[#This Row],[Цены
за квадрат (Ц1)]]</f>
        <v>81593.927893738131</v>
      </c>
      <c r="AC19" s="56">
        <f>Таблица4[[#This Row],[Только раздельные / распашные комнаты]]</f>
        <v>4300000</v>
      </c>
      <c r="AD19" s="56">
        <f>Таблица4[[#This Row],[Цены
за квадрат (Ц2)]]</f>
        <v>81593.927893738131</v>
      </c>
      <c r="AE19" s="58">
        <f>Таблица4[[#This Row],[Отнимаем старые дома]]</f>
        <v>4300000</v>
      </c>
      <c r="AF19" s="58">
        <f>Таблица4[[#This Row],[Столбец6]]</f>
        <v>81593.927893738131</v>
      </c>
      <c r="AG19" s="58">
        <f>Таблица4[[#This Row],[Отнимаем 1-й этаж и 4,5 в домах без лифта]]</f>
        <v>4300000</v>
      </c>
      <c r="AH19" s="58">
        <f>Таблица4[[#This Row],[Цены
за квадрат (Ц2)2]]</f>
        <v>81593.927893738131</v>
      </c>
      <c r="AI19" s="58">
        <f>Таблица4[[#This Row],[Отнимаем старые пятиэтажки]]</f>
        <v>4300000</v>
      </c>
      <c r="AJ19" s="58">
        <f>Таблица4[[#This Row],[Цены
за квадрат (Ц2)3]]</f>
        <v>81593.927893738131</v>
      </c>
      <c r="AK19" s="58">
        <f>Таблица4[[#This Row],[Отнимаем старые пятиэтажки]]</f>
        <v>4300000</v>
      </c>
      <c r="AL19" s="58">
        <f>Таблица4[[#This Row],[Цены
за квадрат (Ц2)3]]</f>
        <v>81593.927893738131</v>
      </c>
      <c r="AM19" s="58"/>
      <c r="AN19" s="58"/>
      <c r="AO19" s="59"/>
      <c r="AP19" s="59"/>
      <c r="AQ19" s="59"/>
      <c r="AR19" s="59"/>
      <c r="AS19" s="59"/>
      <c r="AT19" s="93" t="s">
        <v>485</v>
      </c>
      <c r="AU19" s="90" t="s">
        <v>490</v>
      </c>
      <c r="AV19" s="135" t="s">
        <v>89</v>
      </c>
      <c r="AW19" s="108">
        <v>44582</v>
      </c>
    </row>
    <row r="20" spans="3:49" ht="103.5" customHeight="1" thickBot="1" x14ac:dyDescent="0.3">
      <c r="C20" s="9" t="s">
        <v>23</v>
      </c>
      <c r="D20" s="69" t="s">
        <v>62</v>
      </c>
      <c r="E20" s="70"/>
      <c r="F20" s="83" t="s">
        <v>513</v>
      </c>
      <c r="G20" s="71"/>
      <c r="H20" s="72" t="s">
        <v>69</v>
      </c>
      <c r="I20" s="147" t="s">
        <v>119</v>
      </c>
      <c r="J20" s="147" t="s">
        <v>123</v>
      </c>
      <c r="K20" s="148">
        <v>2</v>
      </c>
      <c r="L20" s="149">
        <v>49</v>
      </c>
      <c r="M20" s="168" t="s">
        <v>10</v>
      </c>
      <c r="N20" s="150" t="s">
        <v>9</v>
      </c>
      <c r="O20" s="150" t="s">
        <v>9</v>
      </c>
      <c r="P20" s="150" t="s">
        <v>9</v>
      </c>
      <c r="Q20" s="150" t="s">
        <v>10</v>
      </c>
      <c r="R20" s="150" t="s">
        <v>10</v>
      </c>
      <c r="S20" s="150" t="s">
        <v>10</v>
      </c>
      <c r="T20" s="150" t="s">
        <v>10</v>
      </c>
      <c r="U20" s="150" t="s">
        <v>9</v>
      </c>
      <c r="V20" s="150" t="s">
        <v>10</v>
      </c>
      <c r="W20" s="150" t="s">
        <v>10</v>
      </c>
      <c r="X20" s="150" t="s">
        <v>9</v>
      </c>
      <c r="Y20" s="55">
        <v>4300000</v>
      </c>
      <c r="Z20" s="56">
        <f>Таблица4[[#This Row],[Цена площади]]/Таблица4[[#This Row],[S м2]]</f>
        <v>87755.102040816331</v>
      </c>
      <c r="AA20" s="57">
        <f>Таблица4[[#This Row],[Цена площади]]</f>
        <v>4300000</v>
      </c>
      <c r="AB20" s="58">
        <f>Таблица4[[#This Row],[Цены
за квадрат (Ц1)]]</f>
        <v>87755.102040816331</v>
      </c>
      <c r="AC20" s="56">
        <f>Таблица4[[#This Row],[Только раздельные / распашные комнаты]]</f>
        <v>4300000</v>
      </c>
      <c r="AD20" s="56">
        <f>Таблица4[[#This Row],[Цены
за квадрат (Ц2)]]</f>
        <v>87755.102040816331</v>
      </c>
      <c r="AE20" s="58">
        <f>Таблица4[[#This Row],[Отнимаем старые дома]]</f>
        <v>4300000</v>
      </c>
      <c r="AF20" s="58">
        <f>Таблица4[[#This Row],[Столбец6]]</f>
        <v>87755.102040816331</v>
      </c>
      <c r="AG20" s="58">
        <f>Таблица4[[#This Row],[Отнимаем 1-й этаж и 4,5 в домах без лифта]]</f>
        <v>4300000</v>
      </c>
      <c r="AH20" s="58">
        <f>Таблица4[[#This Row],[Цены
за квадрат (Ц2)2]]</f>
        <v>87755.102040816331</v>
      </c>
      <c r="AI20" s="58">
        <f>Таблица4[[#This Row],[Отнимаем старые пятиэтажки]]</f>
        <v>4300000</v>
      </c>
      <c r="AJ20" s="58">
        <f>Таблица4[[#This Row],[Цены
за квадрат (Ц2)3]]</f>
        <v>87755.102040816331</v>
      </c>
      <c r="AK20" s="58">
        <f>Таблица4[[#This Row],[Отнимаем старые пятиэтажки]]</f>
        <v>4300000</v>
      </c>
      <c r="AL20" s="58">
        <f>Таблица4[[#This Row],[Цены
за квадрат (Ц2)3]]</f>
        <v>87755.102040816331</v>
      </c>
      <c r="AM20" s="58"/>
      <c r="AN20" s="58"/>
      <c r="AO20" s="59"/>
      <c r="AP20" s="59"/>
      <c r="AQ20" s="59"/>
      <c r="AR20" s="59"/>
      <c r="AS20" s="59"/>
      <c r="AT20" s="93" t="s">
        <v>520</v>
      </c>
      <c r="AU20" s="90" t="s">
        <v>519</v>
      </c>
      <c r="AV20" s="136" t="s">
        <v>120</v>
      </c>
      <c r="AW20" s="108">
        <v>44582</v>
      </c>
    </row>
    <row r="21" spans="3:49" ht="120.75" thickBot="1" x14ac:dyDescent="0.3">
      <c r="C21" s="9" t="s">
        <v>23</v>
      </c>
      <c r="D21" s="69" t="s">
        <v>62</v>
      </c>
      <c r="E21" s="70"/>
      <c r="F21" s="83" t="s">
        <v>513</v>
      </c>
      <c r="G21" s="71"/>
      <c r="H21" s="72" t="s">
        <v>69</v>
      </c>
      <c r="I21" s="147" t="s">
        <v>119</v>
      </c>
      <c r="J21" s="147" t="s">
        <v>123</v>
      </c>
      <c r="K21" s="148">
        <v>2</v>
      </c>
      <c r="L21" s="162">
        <v>55.8</v>
      </c>
      <c r="M21" s="168" t="s">
        <v>10</v>
      </c>
      <c r="N21" s="150" t="s">
        <v>9</v>
      </c>
      <c r="O21" s="150" t="s">
        <v>9</v>
      </c>
      <c r="P21" s="150" t="s">
        <v>9</v>
      </c>
      <c r="Q21" s="150" t="s">
        <v>10</v>
      </c>
      <c r="R21" s="150" t="s">
        <v>10</v>
      </c>
      <c r="S21" s="150" t="s">
        <v>10</v>
      </c>
      <c r="T21" s="150" t="s">
        <v>10</v>
      </c>
      <c r="U21" s="150" t="s">
        <v>10</v>
      </c>
      <c r="V21" s="150" t="s">
        <v>10</v>
      </c>
      <c r="W21" s="150" t="s">
        <v>10</v>
      </c>
      <c r="X21" s="150" t="s">
        <v>9</v>
      </c>
      <c r="Y21" s="55">
        <v>4400000</v>
      </c>
      <c r="Z21" s="56">
        <f>Таблица4[[#This Row],[Цена площади]]/Таблица4[[#This Row],[S м2]]</f>
        <v>78853.046594982079</v>
      </c>
      <c r="AA21" s="57">
        <f>Таблица4[[#This Row],[Цена площади]]</f>
        <v>4400000</v>
      </c>
      <c r="AB21" s="58">
        <f>Таблица4[[#This Row],[Цены
за квадрат (Ц1)]]</f>
        <v>78853.046594982079</v>
      </c>
      <c r="AC21" s="56">
        <f>Таблица4[[#This Row],[Только раздельные / распашные комнаты]]</f>
        <v>4400000</v>
      </c>
      <c r="AD21" s="56">
        <f>Таблица4[[#This Row],[Цены
за квадрат (Ц2)]]</f>
        <v>78853.046594982079</v>
      </c>
      <c r="AE21" s="58">
        <f>Таблица4[[#This Row],[Отнимаем старые дома]]</f>
        <v>4400000</v>
      </c>
      <c r="AF21" s="58">
        <f>Таблица4[[#This Row],[Столбец6]]</f>
        <v>78853.046594982079</v>
      </c>
      <c r="AG21" s="58">
        <f>Таблица4[[#This Row],[Отнимаем 1-й этаж и 4,5 в домах без лифта]]</f>
        <v>4400000</v>
      </c>
      <c r="AH21" s="58">
        <f>Таблица4[[#This Row],[Цены
за квадрат (Ц2)2]]</f>
        <v>78853.046594982079</v>
      </c>
      <c r="AI21" s="58">
        <f>Таблица4[[#This Row],[Отнимаем старые пятиэтажки]]</f>
        <v>4400000</v>
      </c>
      <c r="AJ21" s="58">
        <f>Таблица4[[#This Row],[Цены
за квадрат (Ц2)3]]</f>
        <v>78853.046594982079</v>
      </c>
      <c r="AK21" s="58">
        <f>Таблица4[[#This Row],[Отнимаем старые пятиэтажки]]</f>
        <v>4400000</v>
      </c>
      <c r="AL21" s="58">
        <f>Таблица4[[#This Row],[Цены
за квадрат (Ц2)3]]</f>
        <v>78853.046594982079</v>
      </c>
      <c r="AM21" s="58"/>
      <c r="AN21" s="58"/>
      <c r="AO21" s="59"/>
      <c r="AP21" s="59"/>
      <c r="AQ21" s="59"/>
      <c r="AR21" s="59"/>
      <c r="AS21" s="59"/>
      <c r="AT21" s="93" t="s">
        <v>492</v>
      </c>
      <c r="AU21" s="90" t="s">
        <v>117</v>
      </c>
      <c r="AV21" s="138" t="s">
        <v>118</v>
      </c>
      <c r="AW21" s="108">
        <v>44582</v>
      </c>
    </row>
    <row r="22" spans="3:49" ht="105" thickBot="1" x14ac:dyDescent="0.3">
      <c r="C22" s="9"/>
      <c r="D22" s="69" t="s">
        <v>104</v>
      </c>
      <c r="E22" s="70"/>
      <c r="F22" s="81" t="s">
        <v>136</v>
      </c>
      <c r="G22" s="71"/>
      <c r="H22" s="72" t="s">
        <v>63</v>
      </c>
      <c r="I22" s="147" t="s">
        <v>58</v>
      </c>
      <c r="J22" s="147" t="s">
        <v>19</v>
      </c>
      <c r="K22" s="148">
        <v>2</v>
      </c>
      <c r="L22" s="162">
        <v>50</v>
      </c>
      <c r="M22" s="168" t="s">
        <v>10</v>
      </c>
      <c r="N22" s="150" t="s">
        <v>50</v>
      </c>
      <c r="O22" s="150" t="s">
        <v>50</v>
      </c>
      <c r="P22" s="150" t="s">
        <v>9</v>
      </c>
      <c r="Q22" s="150" t="s">
        <v>10</v>
      </c>
      <c r="R22" s="150" t="s">
        <v>10</v>
      </c>
      <c r="S22" s="150" t="s">
        <v>9</v>
      </c>
      <c r="T22" s="150" t="s">
        <v>10</v>
      </c>
      <c r="U22" s="150" t="s">
        <v>10</v>
      </c>
      <c r="V22" s="150" t="s">
        <v>10</v>
      </c>
      <c r="W22" s="150" t="s">
        <v>9</v>
      </c>
      <c r="X22" s="150" t="s">
        <v>9</v>
      </c>
      <c r="Y22" s="55">
        <v>4400000</v>
      </c>
      <c r="Z22" s="56">
        <f>Таблица4[[#This Row],[Цена площади]]/Таблица4[[#This Row],[S м2]]</f>
        <v>88000</v>
      </c>
      <c r="AA22" s="57">
        <f>Таблица4[[#This Row],[Цена площади]]</f>
        <v>4400000</v>
      </c>
      <c r="AB22" s="58">
        <f>Таблица4[[#This Row],[Цены
за квадрат (Ц1)]]</f>
        <v>88000</v>
      </c>
      <c r="AC22" s="56">
        <f>Таблица4[[#This Row],[Только раздельные / распашные комнаты]]</f>
        <v>4400000</v>
      </c>
      <c r="AD22" s="56">
        <f>Таблица4[[#This Row],[Цены
за квадрат (Ц2)]]</f>
        <v>88000</v>
      </c>
      <c r="AE22" s="58">
        <f>Таблица4[[#This Row],[Отнимаем старые дома]]</f>
        <v>4400000</v>
      </c>
      <c r="AF22" s="58">
        <f>Таблица4[[#This Row],[Столбец6]]</f>
        <v>88000</v>
      </c>
      <c r="AG22" s="58">
        <f>Таблица4[[#This Row],[Отнимаем 1-й этаж и 4,5 в домах без лифта]]</f>
        <v>4400000</v>
      </c>
      <c r="AH22" s="58">
        <f>Таблица4[[#This Row],[Цены
за квадрат (Ц2)2]]</f>
        <v>88000</v>
      </c>
      <c r="AI22" s="58" t="s">
        <v>9</v>
      </c>
      <c r="AJ22" s="58" t="s">
        <v>9</v>
      </c>
      <c r="AK22" s="58" t="s">
        <v>9</v>
      </c>
      <c r="AL22" s="58" t="s">
        <v>9</v>
      </c>
      <c r="AM22" s="58"/>
      <c r="AN22" s="58"/>
      <c r="AO22" s="59"/>
      <c r="AP22" s="59"/>
      <c r="AQ22" s="59"/>
      <c r="AR22" s="59"/>
      <c r="AS22" s="59"/>
      <c r="AT22" s="93" t="s">
        <v>159</v>
      </c>
      <c r="AU22" s="90" t="s">
        <v>137</v>
      </c>
      <c r="AV22" s="98" t="s">
        <v>138</v>
      </c>
      <c r="AW22" s="1" t="s">
        <v>472</v>
      </c>
    </row>
    <row r="23" spans="3:49" ht="105" thickBot="1" x14ac:dyDescent="0.3">
      <c r="C23" s="9"/>
      <c r="D23" s="73" t="s">
        <v>111</v>
      </c>
      <c r="E23" s="70"/>
      <c r="F23" s="81" t="s">
        <v>110</v>
      </c>
      <c r="G23" s="71"/>
      <c r="H23" s="72" t="s">
        <v>147</v>
      </c>
      <c r="I23" s="147" t="s">
        <v>72</v>
      </c>
      <c r="J23" s="147" t="s">
        <v>15</v>
      </c>
      <c r="K23" s="148">
        <v>2</v>
      </c>
      <c r="L23" s="162">
        <v>55</v>
      </c>
      <c r="M23" s="168" t="s">
        <v>10</v>
      </c>
      <c r="N23" s="150" t="s">
        <v>9</v>
      </c>
      <c r="O23" s="150" t="s">
        <v>9</v>
      </c>
      <c r="P23" s="150" t="s">
        <v>9</v>
      </c>
      <c r="Q23" s="150" t="s">
        <v>10</v>
      </c>
      <c r="R23" s="150" t="s">
        <v>10</v>
      </c>
      <c r="S23" s="150" t="s">
        <v>9</v>
      </c>
      <c r="T23" s="150" t="s">
        <v>10</v>
      </c>
      <c r="U23" s="150" t="s">
        <v>10</v>
      </c>
      <c r="V23" s="150" t="s">
        <v>10</v>
      </c>
      <c r="W23" s="150" t="s">
        <v>10</v>
      </c>
      <c r="X23" s="150" t="s">
        <v>9</v>
      </c>
      <c r="Y23" s="55">
        <v>4450000</v>
      </c>
      <c r="Z23" s="56">
        <f>Таблица4[[#This Row],[Цена площади]]/Таблица4[[#This Row],[S м2]]</f>
        <v>80909.090909090912</v>
      </c>
      <c r="AA23" s="57">
        <f>Таблица4[[#This Row],[Цена площади]]</f>
        <v>4450000</v>
      </c>
      <c r="AB23" s="58">
        <f>Таблица4[[#This Row],[Цены
за квадрат (Ц1)]]</f>
        <v>80909.090909090912</v>
      </c>
      <c r="AC23" s="56">
        <f>Таблица4[[#This Row],[Только раздельные / распашные комнаты]]</f>
        <v>4450000</v>
      </c>
      <c r="AD23" s="56">
        <f>Таблица4[[#This Row],[Цены
за квадрат (Ц2)]]</f>
        <v>80909.090909090912</v>
      </c>
      <c r="AE23" s="58">
        <f>Таблица4[[#This Row],[Отнимаем старые дома]]</f>
        <v>4450000</v>
      </c>
      <c r="AF23" s="58">
        <f>Таблица4[[#This Row],[Столбец6]]</f>
        <v>80909.090909090912</v>
      </c>
      <c r="AG23" s="58">
        <f>Таблица4[[#This Row],[Отнимаем 1-й этаж и 4,5 в домах без лифта]]</f>
        <v>4450000</v>
      </c>
      <c r="AH23" s="58">
        <f>Таблица4[[#This Row],[Цены
за квадрат (Ц2)2]]</f>
        <v>80909.090909090912</v>
      </c>
      <c r="AI23" s="58">
        <f>Таблица4[[#This Row],[Отнимаем старые пятиэтажки]]</f>
        <v>4450000</v>
      </c>
      <c r="AJ23" s="58">
        <f>Таблица4[[#This Row],[Цены
за квадрат (Ц2)3]]</f>
        <v>80909.090909090912</v>
      </c>
      <c r="AK23" s="58" t="s">
        <v>9</v>
      </c>
      <c r="AL23" s="58" t="s">
        <v>9</v>
      </c>
      <c r="AM23" s="58"/>
      <c r="AN23" s="58"/>
      <c r="AO23" s="59"/>
      <c r="AP23" s="59"/>
      <c r="AQ23" s="59"/>
      <c r="AR23" s="59"/>
      <c r="AS23" s="59"/>
      <c r="AT23" s="93" t="s">
        <v>450</v>
      </c>
      <c r="AU23" s="90" t="s">
        <v>108</v>
      </c>
      <c r="AV23" s="98" t="s">
        <v>109</v>
      </c>
      <c r="AW23" s="108">
        <v>44582</v>
      </c>
    </row>
    <row r="24" spans="3:49" ht="103.5" thickBot="1" x14ac:dyDescent="0.3">
      <c r="C24" s="9"/>
      <c r="D24" s="79" t="s">
        <v>23</v>
      </c>
      <c r="E24" s="70"/>
      <c r="F24" s="80" t="s">
        <v>96</v>
      </c>
      <c r="G24" s="71"/>
      <c r="H24" s="72" t="s">
        <v>97</v>
      </c>
      <c r="I24" s="147" t="s">
        <v>98</v>
      </c>
      <c r="J24" s="147" t="s">
        <v>70</v>
      </c>
      <c r="K24" s="148">
        <v>2</v>
      </c>
      <c r="L24" s="162">
        <v>52.4</v>
      </c>
      <c r="M24" s="168" t="s">
        <v>10</v>
      </c>
      <c r="N24" s="150" t="s">
        <v>9</v>
      </c>
      <c r="O24" s="150" t="s">
        <v>9</v>
      </c>
      <c r="P24" s="150" t="s">
        <v>9</v>
      </c>
      <c r="Q24" s="150" t="s">
        <v>10</v>
      </c>
      <c r="R24" s="150" t="s">
        <v>10</v>
      </c>
      <c r="S24" s="150" t="s">
        <v>9</v>
      </c>
      <c r="T24" s="150" t="s">
        <v>10</v>
      </c>
      <c r="U24" s="150" t="s">
        <v>9</v>
      </c>
      <c r="V24" s="150" t="s">
        <v>10</v>
      </c>
      <c r="W24" s="150" t="s">
        <v>10</v>
      </c>
      <c r="X24" s="150" t="s">
        <v>10</v>
      </c>
      <c r="Y24" s="55">
        <v>4450000</v>
      </c>
      <c r="Z24" s="56">
        <f>Таблица4[[#This Row],[Цена площади]]/Таблица4[[#This Row],[S м2]]</f>
        <v>84923.664122137401</v>
      </c>
      <c r="AA24" s="57">
        <f>Таблица4[[#This Row],[Цена площади]]</f>
        <v>4450000</v>
      </c>
      <c r="AB24" s="58">
        <f>Таблица4[[#This Row],[Цены
за квадрат (Ц1)]]</f>
        <v>84923.664122137401</v>
      </c>
      <c r="AC24" s="56">
        <f>Таблица4[[#This Row],[Только раздельные / распашные комнаты]]</f>
        <v>4450000</v>
      </c>
      <c r="AD24" s="56">
        <f>Таблица4[[#This Row],[Цены
за квадрат (Ц2)]]</f>
        <v>84923.664122137401</v>
      </c>
      <c r="AE24" s="58">
        <f>Таблица4[[#This Row],[Отнимаем старые дома]]</f>
        <v>4450000</v>
      </c>
      <c r="AF24" s="58">
        <f>Таблица4[[#This Row],[Столбец6]]</f>
        <v>84923.664122137401</v>
      </c>
      <c r="AG24" s="58">
        <f>Таблица4[[#This Row],[Отнимаем 1-й этаж и 4,5 в домах без лифта]]</f>
        <v>4450000</v>
      </c>
      <c r="AH24" s="58">
        <f>Таблица4[[#This Row],[Цены
за квадрат (Ц2)2]]</f>
        <v>84923.664122137401</v>
      </c>
      <c r="AI24" s="58">
        <f>Таблица4[[#This Row],[Отнимаем старые пятиэтажки]]</f>
        <v>4450000</v>
      </c>
      <c r="AJ24" s="58">
        <f>Таблица4[[#This Row],[Цены
за квадрат (Ц2)3]]</f>
        <v>84923.664122137401</v>
      </c>
      <c r="AK24" s="58">
        <f>Таблица4[[#This Row],[Отнимаем старые пятиэтажки]]</f>
        <v>4450000</v>
      </c>
      <c r="AL24" s="58">
        <f>Таблица4[[#This Row],[Цены
за квадрат (Ц2)3]]</f>
        <v>84923.664122137401</v>
      </c>
      <c r="AM24" s="58"/>
      <c r="AN24" s="58"/>
      <c r="AO24" s="59"/>
      <c r="AP24" s="59"/>
      <c r="AQ24" s="59"/>
      <c r="AR24" s="59"/>
      <c r="AS24" s="59"/>
      <c r="AT24" s="93" t="s">
        <v>485</v>
      </c>
      <c r="AU24" s="90" t="s">
        <v>99</v>
      </c>
      <c r="AV24" s="66" t="s">
        <v>100</v>
      </c>
      <c r="AW24" s="108">
        <v>44582</v>
      </c>
    </row>
    <row r="25" spans="3:49" ht="103.5" customHeight="1" thickBot="1" x14ac:dyDescent="0.3">
      <c r="C25" s="9"/>
      <c r="D25" s="79" t="s">
        <v>23</v>
      </c>
      <c r="E25" s="70"/>
      <c r="F25" s="80" t="s">
        <v>96</v>
      </c>
      <c r="G25" s="71"/>
      <c r="H25" s="72" t="s">
        <v>97</v>
      </c>
      <c r="I25" s="147" t="s">
        <v>103</v>
      </c>
      <c r="J25" s="147" t="s">
        <v>70</v>
      </c>
      <c r="K25" s="148">
        <v>2</v>
      </c>
      <c r="L25" s="162">
        <v>51</v>
      </c>
      <c r="M25" s="168" t="s">
        <v>10</v>
      </c>
      <c r="N25" s="150" t="s">
        <v>9</v>
      </c>
      <c r="O25" s="150" t="s">
        <v>9</v>
      </c>
      <c r="P25" s="150" t="s">
        <v>9</v>
      </c>
      <c r="Q25" s="150" t="s">
        <v>10</v>
      </c>
      <c r="R25" s="150" t="s">
        <v>10</v>
      </c>
      <c r="S25" s="150" t="s">
        <v>9</v>
      </c>
      <c r="T25" s="150" t="s">
        <v>10</v>
      </c>
      <c r="U25" s="150" t="s">
        <v>9</v>
      </c>
      <c r="V25" s="150" t="s">
        <v>10</v>
      </c>
      <c r="W25" s="150" t="s">
        <v>10</v>
      </c>
      <c r="X25" s="150" t="s">
        <v>9</v>
      </c>
      <c r="Y25" s="55">
        <v>4450000</v>
      </c>
      <c r="Z25" s="56">
        <f>Таблица4[[#This Row],[Цена площади]]/Таблица4[[#This Row],[S м2]]</f>
        <v>87254.901960784307</v>
      </c>
      <c r="AA25" s="57">
        <f>Таблица4[[#This Row],[Цена площади]]</f>
        <v>4450000</v>
      </c>
      <c r="AB25" s="58">
        <f>Таблица4[[#This Row],[Цены
за квадрат (Ц1)]]</f>
        <v>87254.901960784307</v>
      </c>
      <c r="AC25" s="56">
        <f>Таблица4[[#This Row],[Только раздельные / распашные комнаты]]</f>
        <v>4450000</v>
      </c>
      <c r="AD25" s="56">
        <f>Таблица4[[#This Row],[Цены
за квадрат (Ц2)]]</f>
        <v>87254.901960784307</v>
      </c>
      <c r="AE25" s="58">
        <f>Таблица4[[#This Row],[Отнимаем старые дома]]</f>
        <v>4450000</v>
      </c>
      <c r="AF25" s="58">
        <f>Таблица4[[#This Row],[Столбец6]]</f>
        <v>87254.901960784307</v>
      </c>
      <c r="AG25" s="58">
        <f>Таблица4[[#This Row],[Отнимаем 1-й этаж и 4,5 в домах без лифта]]</f>
        <v>4450000</v>
      </c>
      <c r="AH25" s="58">
        <f>Таблица4[[#This Row],[Цены
за квадрат (Ц2)2]]</f>
        <v>87254.901960784307</v>
      </c>
      <c r="AI25" s="58" t="s">
        <v>9</v>
      </c>
      <c r="AJ25" s="58" t="s">
        <v>9</v>
      </c>
      <c r="AK25" s="58" t="s">
        <v>9</v>
      </c>
      <c r="AL25" s="58" t="s">
        <v>9</v>
      </c>
      <c r="AM25" s="58"/>
      <c r="AN25" s="58"/>
      <c r="AO25" s="59"/>
      <c r="AP25" s="59"/>
      <c r="AQ25" s="59"/>
      <c r="AR25" s="59"/>
      <c r="AS25" s="59"/>
      <c r="AT25" s="93" t="s">
        <v>81</v>
      </c>
      <c r="AU25" s="90" t="s">
        <v>101</v>
      </c>
      <c r="AV25" s="66" t="s">
        <v>102</v>
      </c>
      <c r="AW25" s="1" t="s">
        <v>472</v>
      </c>
    </row>
    <row r="26" spans="3:49" ht="103.5" thickBot="1" x14ac:dyDescent="0.3">
      <c r="C26" s="9"/>
      <c r="D26" s="73" t="s">
        <v>134</v>
      </c>
      <c r="E26" s="70"/>
      <c r="F26" s="83" t="s">
        <v>516</v>
      </c>
      <c r="G26" s="71"/>
      <c r="H26" s="72" t="s">
        <v>63</v>
      </c>
      <c r="I26" s="147" t="s">
        <v>126</v>
      </c>
      <c r="J26" s="147" t="s">
        <v>14</v>
      </c>
      <c r="K26" s="148">
        <v>2</v>
      </c>
      <c r="L26" s="149">
        <v>44</v>
      </c>
      <c r="M26" s="168" t="s">
        <v>10</v>
      </c>
      <c r="N26" s="150" t="s">
        <v>9</v>
      </c>
      <c r="O26" s="150" t="s">
        <v>9</v>
      </c>
      <c r="P26" s="150" t="s">
        <v>9</v>
      </c>
      <c r="Q26" s="150" t="s">
        <v>10</v>
      </c>
      <c r="R26" s="150" t="s">
        <v>10</v>
      </c>
      <c r="S26" s="150" t="s">
        <v>10</v>
      </c>
      <c r="T26" s="150" t="s">
        <v>10</v>
      </c>
      <c r="U26" s="150" t="s">
        <v>10</v>
      </c>
      <c r="V26" s="150" t="s">
        <v>10</v>
      </c>
      <c r="W26" s="150" t="s">
        <v>10</v>
      </c>
      <c r="X26" s="150" t="s">
        <v>9</v>
      </c>
      <c r="Y26" s="55">
        <v>4500000</v>
      </c>
      <c r="Z26" s="56">
        <f>Таблица4[[#This Row],[Цена площади]]/Таблица4[[#This Row],[S м2]]</f>
        <v>102272.72727272728</v>
      </c>
      <c r="AA26" s="57">
        <f>Таблица4[[#This Row],[Цена площади]]</f>
        <v>4500000</v>
      </c>
      <c r="AB26" s="58">
        <f>Таблица4[[#This Row],[Цены
за квадрат (Ц1)]]</f>
        <v>102272.72727272728</v>
      </c>
      <c r="AC26" s="56">
        <f>Таблица4[[#This Row],[Только раздельные / распашные комнаты]]</f>
        <v>4500000</v>
      </c>
      <c r="AD26" s="56">
        <f>Таблица4[[#This Row],[Цены
за квадрат (Ц2)]]</f>
        <v>102272.72727272728</v>
      </c>
      <c r="AE26" s="58">
        <f>Таблица4[[#This Row],[Отнимаем старые дома]]</f>
        <v>4500000</v>
      </c>
      <c r="AF26" s="58">
        <f>Таблица4[[#This Row],[Столбец6]]</f>
        <v>102272.72727272728</v>
      </c>
      <c r="AG26" s="58">
        <f>Таблица4[[#This Row],[Отнимаем 1-й этаж и 4,5 в домах без лифта]]</f>
        <v>4500000</v>
      </c>
      <c r="AH26" s="58">
        <f>Таблица4[[#This Row],[Цены
за квадрат (Ц2)2]]</f>
        <v>102272.72727272728</v>
      </c>
      <c r="AI26" s="58">
        <f>Таблица4[[#This Row],[Отнимаем старые пятиэтажки]]</f>
        <v>4500000</v>
      </c>
      <c r="AJ26" s="58">
        <f>Таблица4[[#This Row],[Цены
за квадрат (Ц2)3]]</f>
        <v>102272.72727272728</v>
      </c>
      <c r="AK26" s="58">
        <f>Таблица4[[#This Row],[Отнимаем старые пятиэтажки]]</f>
        <v>4500000</v>
      </c>
      <c r="AL26" s="58">
        <f>Таблица4[[#This Row],[Цены
за квадрат (Ц2)3]]</f>
        <v>102272.72727272728</v>
      </c>
      <c r="AM26" s="58"/>
      <c r="AN26" s="58"/>
      <c r="AO26" s="59"/>
      <c r="AP26" s="59"/>
      <c r="AQ26" s="59"/>
      <c r="AR26" s="59"/>
      <c r="AS26" s="59"/>
      <c r="AT26" s="93" t="s">
        <v>156</v>
      </c>
      <c r="AU26" s="90" t="s">
        <v>473</v>
      </c>
      <c r="AV26" s="98" t="s">
        <v>135</v>
      </c>
      <c r="AW26" s="108">
        <v>44582</v>
      </c>
    </row>
    <row r="27" spans="3:49" ht="105" thickBot="1" x14ac:dyDescent="0.3">
      <c r="C27" s="9"/>
      <c r="D27" s="73" t="s">
        <v>88</v>
      </c>
      <c r="E27" s="70"/>
      <c r="F27" s="81" t="s">
        <v>115</v>
      </c>
      <c r="G27" s="71"/>
      <c r="H27" s="72" t="s">
        <v>147</v>
      </c>
      <c r="I27" s="147" t="s">
        <v>112</v>
      </c>
      <c r="J27" s="147" t="s">
        <v>19</v>
      </c>
      <c r="K27" s="148">
        <v>2</v>
      </c>
      <c r="L27" s="162">
        <v>53.3</v>
      </c>
      <c r="M27" s="168" t="s">
        <v>10</v>
      </c>
      <c r="N27" s="150" t="s">
        <v>9</v>
      </c>
      <c r="O27" s="150" t="s">
        <v>50</v>
      </c>
      <c r="P27" s="150" t="s">
        <v>9</v>
      </c>
      <c r="Q27" s="150" t="s">
        <v>10</v>
      </c>
      <c r="R27" s="150" t="s">
        <v>10</v>
      </c>
      <c r="S27" s="150" t="s">
        <v>10</v>
      </c>
      <c r="T27" s="150" t="s">
        <v>10</v>
      </c>
      <c r="U27" s="150" t="s">
        <v>10</v>
      </c>
      <c r="V27" s="150" t="s">
        <v>10</v>
      </c>
      <c r="W27" s="150" t="s">
        <v>50</v>
      </c>
      <c r="X27" s="150" t="s">
        <v>9</v>
      </c>
      <c r="Y27" s="55">
        <v>4500000</v>
      </c>
      <c r="Z27" s="56">
        <f>Таблица4[[#This Row],[Цена площади]]/Таблица4[[#This Row],[S м2]]</f>
        <v>84427.767354596625</v>
      </c>
      <c r="AA27" s="57">
        <f>Таблица4[[#This Row],[Цена площади]]</f>
        <v>4500000</v>
      </c>
      <c r="AB27" s="58">
        <f>Таблица4[[#This Row],[Цены
за квадрат (Ц1)]]</f>
        <v>84427.767354596625</v>
      </c>
      <c r="AC27" s="56">
        <f>Таблица4[[#This Row],[Только раздельные / распашные комнаты]]</f>
        <v>4500000</v>
      </c>
      <c r="AD27" s="56">
        <f>Таблица4[[#This Row],[Цены
за квадрат (Ц2)]]</f>
        <v>84427.767354596625</v>
      </c>
      <c r="AE27" s="58">
        <f>Таблица4[[#This Row],[Отнимаем старые дома]]</f>
        <v>4500000</v>
      </c>
      <c r="AF27" s="58">
        <f>Таблица4[[#This Row],[Столбец6]]</f>
        <v>84427.767354596625</v>
      </c>
      <c r="AG27" s="58">
        <f>Таблица4[[#This Row],[Отнимаем 1-й этаж и 4,5 в домах без лифта]]</f>
        <v>4500000</v>
      </c>
      <c r="AH27" s="58">
        <f>Таблица4[[#This Row],[Цены
за квадрат (Ц2)2]]</f>
        <v>84427.767354596625</v>
      </c>
      <c r="AI27" s="58" t="s">
        <v>9</v>
      </c>
      <c r="AJ27" s="58" t="s">
        <v>9</v>
      </c>
      <c r="AK27" s="58" t="s">
        <v>9</v>
      </c>
      <c r="AL27" s="58" t="s">
        <v>9</v>
      </c>
      <c r="AM27" s="58"/>
      <c r="AN27" s="58"/>
      <c r="AO27" s="59"/>
      <c r="AP27" s="59"/>
      <c r="AQ27" s="59"/>
      <c r="AR27" s="59"/>
      <c r="AS27" s="59"/>
      <c r="AT27" s="93" t="s">
        <v>156</v>
      </c>
      <c r="AU27" s="90" t="s">
        <v>113</v>
      </c>
      <c r="AV27" s="98" t="s">
        <v>114</v>
      </c>
      <c r="AW27" s="1" t="s">
        <v>439</v>
      </c>
    </row>
    <row r="28" spans="3:49" ht="103.5" thickBot="1" x14ac:dyDescent="0.3">
      <c r="C28" s="9"/>
      <c r="D28" s="73" t="s">
        <v>287</v>
      </c>
      <c r="E28" s="70"/>
      <c r="F28" s="81" t="s">
        <v>286</v>
      </c>
      <c r="G28" s="71"/>
      <c r="H28" s="72" t="s">
        <v>153</v>
      </c>
      <c r="I28" s="147" t="s">
        <v>192</v>
      </c>
      <c r="J28" s="147" t="s">
        <v>70</v>
      </c>
      <c r="K28" s="178" t="s">
        <v>14</v>
      </c>
      <c r="L28" s="149">
        <v>40.799999999999997</v>
      </c>
      <c r="M28" s="150" t="s">
        <v>470</v>
      </c>
      <c r="N28" s="150" t="s">
        <v>9</v>
      </c>
      <c r="O28" s="150" t="s">
        <v>10</v>
      </c>
      <c r="P28" s="150" t="s">
        <v>10</v>
      </c>
      <c r="Q28" s="150" t="s">
        <v>9</v>
      </c>
      <c r="R28" s="150" t="s">
        <v>9</v>
      </c>
      <c r="S28" s="150" t="s">
        <v>9</v>
      </c>
      <c r="T28" s="150" t="s">
        <v>10</v>
      </c>
      <c r="U28" s="150" t="s">
        <v>50</v>
      </c>
      <c r="V28" s="150" t="s">
        <v>10</v>
      </c>
      <c r="W28" s="150" t="s">
        <v>9</v>
      </c>
      <c r="X28" s="150" t="s">
        <v>9</v>
      </c>
      <c r="Y28" s="55">
        <v>3050000</v>
      </c>
      <c r="Z28" s="56">
        <f>Таблица4[[#This Row],[Цена площади]]/Таблица4[[#This Row],[S м2]]</f>
        <v>74754.901960784322</v>
      </c>
      <c r="AA28" s="57">
        <f>Таблица4[[#This Row],[Цена площади]]</f>
        <v>3050000</v>
      </c>
      <c r="AB28" s="58">
        <f>Таблица4[[#This Row],[Цены
за квадрат (Ц1)]]</f>
        <v>74754.901960784322</v>
      </c>
      <c r="AC28" s="56">
        <f>Таблица4[[#This Row],[Только раздельные / распашные комнаты]]</f>
        <v>3050000</v>
      </c>
      <c r="AD28" s="56">
        <f>Таблица4[[#This Row],[Цены
за квадрат (Ц2)]]</f>
        <v>74754.901960784322</v>
      </c>
      <c r="AE28" s="58">
        <f>Таблица4[[#This Row],[Отнимаем старые дома]]</f>
        <v>3050000</v>
      </c>
      <c r="AF28" s="58">
        <f>Таблица4[[#This Row],[Столбец6]]</f>
        <v>74754.901960784322</v>
      </c>
      <c r="AG28" s="58"/>
      <c r="AH28" s="58"/>
      <c r="AI28" s="58"/>
      <c r="AJ28" s="58"/>
      <c r="AK28" s="58"/>
      <c r="AL28" s="58"/>
      <c r="AM28" s="58"/>
      <c r="AN28" s="58"/>
      <c r="AO28" s="60"/>
      <c r="AP28" s="60"/>
      <c r="AQ28" s="60"/>
      <c r="AR28" s="60"/>
      <c r="AS28" s="59"/>
      <c r="AT28" s="93" t="s">
        <v>156</v>
      </c>
      <c r="AU28" s="90" t="s">
        <v>291</v>
      </c>
      <c r="AV28" s="94" t="s">
        <v>290</v>
      </c>
      <c r="AW28" s="108">
        <v>44580</v>
      </c>
    </row>
    <row r="29" spans="3:49" ht="210.75" thickBot="1" x14ac:dyDescent="0.3">
      <c r="C29" s="9"/>
      <c r="D29" s="73" t="s">
        <v>259</v>
      </c>
      <c r="E29" s="105"/>
      <c r="F29" s="81" t="s">
        <v>342</v>
      </c>
      <c r="G29" s="106"/>
      <c r="H29" s="72" t="s">
        <v>334</v>
      </c>
      <c r="I29" s="147" t="s">
        <v>192</v>
      </c>
      <c r="J29" s="147" t="s">
        <v>70</v>
      </c>
      <c r="K29" s="147" t="s">
        <v>14</v>
      </c>
      <c r="L29" s="162">
        <v>56.8</v>
      </c>
      <c r="M29" s="168" t="s">
        <v>10</v>
      </c>
      <c r="N29" s="150" t="s">
        <v>9</v>
      </c>
      <c r="O29" s="150" t="s">
        <v>9</v>
      </c>
      <c r="P29" s="150" t="s">
        <v>9</v>
      </c>
      <c r="Q29" s="150" t="s">
        <v>10</v>
      </c>
      <c r="R29" s="150" t="s">
        <v>10</v>
      </c>
      <c r="S29" s="150" t="s">
        <v>9</v>
      </c>
      <c r="T29" s="150" t="s">
        <v>10</v>
      </c>
      <c r="U29" s="150" t="s">
        <v>50</v>
      </c>
      <c r="V29" s="150" t="s">
        <v>10</v>
      </c>
      <c r="W29" s="150" t="s">
        <v>9</v>
      </c>
      <c r="X29" s="150" t="s">
        <v>10</v>
      </c>
      <c r="Y29" s="55">
        <v>3500000</v>
      </c>
      <c r="Z29" s="56">
        <f>Таблица4[[#This Row],[Цена площади]]/Таблица4[[#This Row],[S м2]]</f>
        <v>61619.718309859156</v>
      </c>
      <c r="AA29" s="57">
        <f>Таблица4[[#This Row],[Цена площади]]</f>
        <v>3500000</v>
      </c>
      <c r="AB29" s="58">
        <f>Таблица4[[#This Row],[Цены
за квадрат (Ц1)]]</f>
        <v>61619.718309859156</v>
      </c>
      <c r="AC29" s="56">
        <f>Таблица4[[#This Row],[Только раздельные / распашные комнаты]]</f>
        <v>3500000</v>
      </c>
      <c r="AD29" s="56">
        <f>Таблица4[[#This Row],[Цены
за квадрат (Ц2)]]</f>
        <v>61619.718309859156</v>
      </c>
      <c r="AE29" s="58">
        <f>Таблица4[[#This Row],[Отнимаем старые дома]]</f>
        <v>3500000</v>
      </c>
      <c r="AF29" s="58">
        <f>Таблица4[[#This Row],[Столбец6]]</f>
        <v>61619.718309859156</v>
      </c>
      <c r="AG29" s="58"/>
      <c r="AH29" s="58"/>
      <c r="AI29" s="58"/>
      <c r="AJ29" s="58"/>
      <c r="AK29" s="58"/>
      <c r="AL29" s="58"/>
      <c r="AM29" s="58"/>
      <c r="AN29" s="58"/>
      <c r="AO29" s="60"/>
      <c r="AP29" s="60"/>
      <c r="AQ29" s="60"/>
      <c r="AR29" s="60"/>
      <c r="AS29" s="59"/>
      <c r="AT29" s="93" t="s">
        <v>158</v>
      </c>
      <c r="AU29" s="90" t="s">
        <v>343</v>
      </c>
      <c r="AV29" s="94" t="s">
        <v>358</v>
      </c>
      <c r="AW29" s="1" t="s">
        <v>472</v>
      </c>
    </row>
    <row r="30" spans="3:49" ht="180.75" thickBot="1" x14ac:dyDescent="0.3">
      <c r="C30" s="9"/>
      <c r="D30" s="73" t="s">
        <v>259</v>
      </c>
      <c r="E30" s="105"/>
      <c r="F30" s="81" t="s">
        <v>347</v>
      </c>
      <c r="G30" s="106"/>
      <c r="H30" s="72" t="s">
        <v>334</v>
      </c>
      <c r="I30" s="147" t="s">
        <v>192</v>
      </c>
      <c r="J30" s="147" t="s">
        <v>70</v>
      </c>
      <c r="K30" s="147" t="s">
        <v>14</v>
      </c>
      <c r="L30" s="162">
        <v>60</v>
      </c>
      <c r="M30" s="150" t="s">
        <v>470</v>
      </c>
      <c r="N30" s="150" t="s">
        <v>10</v>
      </c>
      <c r="O30" s="150" t="s">
        <v>9</v>
      </c>
      <c r="P30" s="150" t="s">
        <v>10</v>
      </c>
      <c r="Q30" s="150" t="s">
        <v>10</v>
      </c>
      <c r="R30" s="150" t="s">
        <v>9</v>
      </c>
      <c r="S30" s="150" t="s">
        <v>10</v>
      </c>
      <c r="T30" s="150" t="s">
        <v>10</v>
      </c>
      <c r="U30" s="150" t="s">
        <v>10</v>
      </c>
      <c r="V30" s="150" t="s">
        <v>10</v>
      </c>
      <c r="W30" s="150" t="s">
        <v>10</v>
      </c>
      <c r="X30" s="150" t="s">
        <v>9</v>
      </c>
      <c r="Y30" s="55">
        <v>3500000</v>
      </c>
      <c r="Z30" s="56">
        <f>Таблица4[[#This Row],[Цена площади]]/Таблица4[[#This Row],[S м2]]</f>
        <v>58333.333333333336</v>
      </c>
      <c r="AA30" s="57">
        <f>Таблица4[[#This Row],[Цена площади]]</f>
        <v>3500000</v>
      </c>
      <c r="AB30" s="58">
        <f>Таблица4[[#This Row],[Цены
за квадрат (Ц1)]]</f>
        <v>58333.333333333336</v>
      </c>
      <c r="AC30" s="56">
        <f>Таблица4[[#This Row],[Только раздельные / распашные комнаты]]</f>
        <v>3500000</v>
      </c>
      <c r="AD30" s="56">
        <f>Таблица4[[#This Row],[Цены
за квадрат (Ц2)]]</f>
        <v>58333.333333333336</v>
      </c>
      <c r="AE30" s="58">
        <f>Таблица4[[#This Row],[Отнимаем старые дома]]</f>
        <v>3500000</v>
      </c>
      <c r="AF30" s="58">
        <f>Таблица4[[#This Row],[Столбец6]]</f>
        <v>58333.333333333336</v>
      </c>
      <c r="AG30" s="58"/>
      <c r="AH30" s="58"/>
      <c r="AI30" s="58"/>
      <c r="AJ30" s="58"/>
      <c r="AK30" s="58"/>
      <c r="AL30" s="58"/>
      <c r="AM30" s="58"/>
      <c r="AN30" s="58"/>
      <c r="AO30" s="60"/>
      <c r="AP30" s="60"/>
      <c r="AQ30" s="60"/>
      <c r="AR30" s="60"/>
      <c r="AS30" s="59"/>
      <c r="AT30" s="93" t="s">
        <v>451</v>
      </c>
      <c r="AU30" s="90" t="s">
        <v>348</v>
      </c>
      <c r="AV30" s="94" t="s">
        <v>349</v>
      </c>
      <c r="AW30" s="108">
        <v>44581</v>
      </c>
    </row>
    <row r="31" spans="3:49" s="123" customFormat="1" ht="103.5" customHeight="1" thickBot="1" x14ac:dyDescent="0.3">
      <c r="C31" s="124"/>
      <c r="D31" s="73" t="s">
        <v>166</v>
      </c>
      <c r="E31" s="70"/>
      <c r="F31" s="81" t="s">
        <v>191</v>
      </c>
      <c r="G31" s="71"/>
      <c r="H31" s="72" t="s">
        <v>153</v>
      </c>
      <c r="I31" s="68" t="s">
        <v>192</v>
      </c>
      <c r="J31" s="68" t="s">
        <v>70</v>
      </c>
      <c r="K31" s="68" t="s">
        <v>70</v>
      </c>
      <c r="L31" s="146">
        <v>41</v>
      </c>
      <c r="M31" s="161" t="s">
        <v>10</v>
      </c>
      <c r="N31" s="110" t="s">
        <v>9</v>
      </c>
      <c r="O31" s="110" t="s">
        <v>10</v>
      </c>
      <c r="P31" s="110" t="s">
        <v>10</v>
      </c>
      <c r="Q31" s="110" t="s">
        <v>10</v>
      </c>
      <c r="R31" s="110" t="s">
        <v>10</v>
      </c>
      <c r="S31" s="110" t="s">
        <v>10</v>
      </c>
      <c r="T31" s="110" t="s">
        <v>10</v>
      </c>
      <c r="U31" s="110" t="s">
        <v>10</v>
      </c>
      <c r="V31" s="110" t="s">
        <v>10</v>
      </c>
      <c r="W31" s="110" t="s">
        <v>10</v>
      </c>
      <c r="X31" s="110" t="s">
        <v>9</v>
      </c>
      <c r="Y31" s="55">
        <v>3670000</v>
      </c>
      <c r="Z31" s="56">
        <f>Таблица4[[#This Row],[Цена площади]]/Таблица4[[#This Row],[S м2]]</f>
        <v>89512.195121951227</v>
      </c>
      <c r="AA31" s="57">
        <f>Таблица4[[#This Row],[Цена площади]]</f>
        <v>3670000</v>
      </c>
      <c r="AB31" s="58">
        <f>Таблица4[[#This Row],[Цены
за квадрат (Ц1)]]</f>
        <v>89512.195121951227</v>
      </c>
      <c r="AC31" s="56">
        <f>Таблица4[[#This Row],[Только раздельные / распашные комнаты]]</f>
        <v>3670000</v>
      </c>
      <c r="AD31" s="56">
        <f>Таблица4[[#This Row],[Цены
за квадрат (Ц2)]]</f>
        <v>89512.195121951227</v>
      </c>
      <c r="AE31" s="58">
        <f>Таблица4[[#This Row],[Отнимаем старые дома]]</f>
        <v>3670000</v>
      </c>
      <c r="AF31" s="58">
        <f>Таблица4[[#This Row],[Столбец6]]</f>
        <v>89512.195121951227</v>
      </c>
      <c r="AG31" s="58"/>
      <c r="AH31" s="58"/>
      <c r="AI31" s="58"/>
      <c r="AJ31" s="58"/>
      <c r="AK31" s="58"/>
      <c r="AL31" s="58"/>
      <c r="AM31" s="58"/>
      <c r="AN31" s="58"/>
      <c r="AO31" s="60"/>
      <c r="AP31" s="60"/>
      <c r="AQ31" s="60"/>
      <c r="AR31" s="60"/>
      <c r="AS31" s="59"/>
      <c r="AT31" s="93" t="s">
        <v>485</v>
      </c>
      <c r="AU31" s="90" t="s">
        <v>193</v>
      </c>
      <c r="AV31" s="94" t="s">
        <v>200</v>
      </c>
      <c r="AW31" s="108">
        <v>44582</v>
      </c>
    </row>
    <row r="32" spans="3:49" ht="180.75" thickBot="1" x14ac:dyDescent="0.3">
      <c r="C32" s="9"/>
      <c r="D32" s="73" t="s">
        <v>79</v>
      </c>
      <c r="E32" s="70"/>
      <c r="F32" s="81" t="s">
        <v>294</v>
      </c>
      <c r="G32" s="71"/>
      <c r="H32" s="72" t="s">
        <v>153</v>
      </c>
      <c r="I32" s="147" t="s">
        <v>192</v>
      </c>
      <c r="J32" s="147" t="s">
        <v>70</v>
      </c>
      <c r="K32" s="147" t="s">
        <v>70</v>
      </c>
      <c r="L32" s="149">
        <v>43.3</v>
      </c>
      <c r="M32" s="168" t="s">
        <v>10</v>
      </c>
      <c r="N32" s="150" t="s">
        <v>9</v>
      </c>
      <c r="O32" s="150" t="s">
        <v>9</v>
      </c>
      <c r="P32" s="150" t="s">
        <v>9</v>
      </c>
      <c r="Q32" s="150" t="s">
        <v>10</v>
      </c>
      <c r="R32" s="150" t="s">
        <v>10</v>
      </c>
      <c r="S32" s="150" t="s">
        <v>10</v>
      </c>
      <c r="T32" s="150" t="s">
        <v>10</v>
      </c>
      <c r="U32" s="150" t="s">
        <v>9</v>
      </c>
      <c r="V32" s="150" t="s">
        <v>10</v>
      </c>
      <c r="W32" s="150" t="s">
        <v>10</v>
      </c>
      <c r="X32" s="150" t="s">
        <v>9</v>
      </c>
      <c r="Y32" s="55">
        <v>3800000</v>
      </c>
      <c r="Z32" s="56">
        <f>Таблица4[[#This Row],[Цена площади]]/Таблица4[[#This Row],[S м2]]</f>
        <v>87759.815242494238</v>
      </c>
      <c r="AA32" s="57">
        <f>Таблица4[[#This Row],[Цена площади]]</f>
        <v>3800000</v>
      </c>
      <c r="AB32" s="58">
        <f>Таблица4[[#This Row],[Цены
за квадрат (Ц1)]]</f>
        <v>87759.815242494238</v>
      </c>
      <c r="AC32" s="56">
        <f>Таблица4[[#This Row],[Только раздельные / распашные комнаты]]</f>
        <v>3800000</v>
      </c>
      <c r="AD32" s="56">
        <f>Таблица4[[#This Row],[Цены
за квадрат (Ц2)]]</f>
        <v>87759.815242494238</v>
      </c>
      <c r="AE32" s="58">
        <f>Таблица4[[#This Row],[Отнимаем старые дома]]</f>
        <v>3800000</v>
      </c>
      <c r="AF32" s="58">
        <f>Таблица4[[#This Row],[Столбец6]]</f>
        <v>87759.815242494238</v>
      </c>
      <c r="AG32" s="58"/>
      <c r="AH32" s="58"/>
      <c r="AI32" s="58"/>
      <c r="AJ32" s="58"/>
      <c r="AK32" s="58"/>
      <c r="AL32" s="58"/>
      <c r="AM32" s="58"/>
      <c r="AN32" s="58"/>
      <c r="AO32" s="60"/>
      <c r="AP32" s="60"/>
      <c r="AQ32" s="60"/>
      <c r="AR32" s="60"/>
      <c r="AS32" s="59"/>
      <c r="AT32" s="93" t="s">
        <v>482</v>
      </c>
      <c r="AU32" s="90" t="s">
        <v>297</v>
      </c>
      <c r="AV32" s="94" t="s">
        <v>298</v>
      </c>
      <c r="AW32" s="108">
        <v>44582</v>
      </c>
    </row>
    <row r="33" spans="3:49" s="111" customFormat="1" ht="103.5" thickBot="1" x14ac:dyDescent="0.3">
      <c r="C33" s="112"/>
      <c r="D33" s="73" t="s">
        <v>178</v>
      </c>
      <c r="E33" s="70"/>
      <c r="F33" s="81" t="s">
        <v>175</v>
      </c>
      <c r="G33" s="71"/>
      <c r="H33" s="72" t="s">
        <v>153</v>
      </c>
      <c r="I33" s="147" t="s">
        <v>179</v>
      </c>
      <c r="J33" s="147" t="s">
        <v>14</v>
      </c>
      <c r="K33" s="147" t="s">
        <v>70</v>
      </c>
      <c r="L33" s="149">
        <v>44.6</v>
      </c>
      <c r="M33" s="168" t="s">
        <v>10</v>
      </c>
      <c r="N33" s="150" t="s">
        <v>9</v>
      </c>
      <c r="O33" s="150" t="s">
        <v>9</v>
      </c>
      <c r="P33" s="150" t="s">
        <v>50</v>
      </c>
      <c r="Q33" s="150" t="s">
        <v>10</v>
      </c>
      <c r="R33" s="150" t="s">
        <v>10</v>
      </c>
      <c r="S33" s="150" t="s">
        <v>10</v>
      </c>
      <c r="T33" s="150" t="s">
        <v>10</v>
      </c>
      <c r="U33" s="150" t="s">
        <v>50</v>
      </c>
      <c r="V33" s="150" t="s">
        <v>50</v>
      </c>
      <c r="W33" s="150" t="s">
        <v>50</v>
      </c>
      <c r="X33" s="150" t="s">
        <v>50</v>
      </c>
      <c r="Y33" s="55">
        <v>3950000</v>
      </c>
      <c r="Z33" s="56">
        <f>Таблица4[[#This Row],[Цена площади]]/Таблица4[[#This Row],[S м2]]</f>
        <v>88565.022421524656</v>
      </c>
      <c r="AA33" s="57">
        <f>Таблица4[[#This Row],[Цена площади]]</f>
        <v>3950000</v>
      </c>
      <c r="AB33" s="58">
        <f>Таблица4[[#This Row],[Цены
за квадрат (Ц1)]]</f>
        <v>88565.022421524656</v>
      </c>
      <c r="AC33" s="56">
        <f>Таблица4[[#This Row],[Только раздельные / распашные комнаты]]</f>
        <v>3950000</v>
      </c>
      <c r="AD33" s="56">
        <f>Таблица4[[#This Row],[Цены
за квадрат (Ц2)]]</f>
        <v>88565.022421524656</v>
      </c>
      <c r="AE33" s="58">
        <f>Таблица4[[#This Row],[Отнимаем старые дома]]</f>
        <v>3950000</v>
      </c>
      <c r="AF33" s="58">
        <f>Таблица4[[#This Row],[Столбец6]]</f>
        <v>88565.022421524656</v>
      </c>
      <c r="AG33" s="58"/>
      <c r="AH33" s="58"/>
      <c r="AI33" s="58"/>
      <c r="AJ33" s="58"/>
      <c r="AK33" s="58"/>
      <c r="AL33" s="58"/>
      <c r="AM33" s="58"/>
      <c r="AN33" s="58"/>
      <c r="AO33" s="60"/>
      <c r="AP33" s="60"/>
      <c r="AQ33" s="60"/>
      <c r="AR33" s="60"/>
      <c r="AS33" s="59"/>
      <c r="AT33" s="93" t="s">
        <v>156</v>
      </c>
      <c r="AU33" s="90" t="s">
        <v>483</v>
      </c>
      <c r="AV33" s="94" t="s">
        <v>180</v>
      </c>
      <c r="AW33" s="108">
        <v>44582</v>
      </c>
    </row>
    <row r="34" spans="3:49" s="111" customFormat="1" ht="103.5" thickBot="1" x14ac:dyDescent="0.3">
      <c r="C34" s="112"/>
      <c r="D34" s="73" t="s">
        <v>75</v>
      </c>
      <c r="E34" s="70"/>
      <c r="F34" s="81" t="s">
        <v>197</v>
      </c>
      <c r="G34" s="71"/>
      <c r="H34" s="72" t="s">
        <v>153</v>
      </c>
      <c r="I34" s="147" t="s">
        <v>167</v>
      </c>
      <c r="J34" s="147" t="s">
        <v>54</v>
      </c>
      <c r="K34" s="147" t="s">
        <v>70</v>
      </c>
      <c r="L34" s="149">
        <v>45.3</v>
      </c>
      <c r="M34" s="168" t="s">
        <v>10</v>
      </c>
      <c r="N34" s="168" t="s">
        <v>10</v>
      </c>
      <c r="O34" s="150" t="s">
        <v>50</v>
      </c>
      <c r="P34" s="150" t="s">
        <v>10</v>
      </c>
      <c r="Q34" s="150" t="s">
        <v>10</v>
      </c>
      <c r="R34" s="150" t="s">
        <v>9</v>
      </c>
      <c r="S34" s="150" t="s">
        <v>9</v>
      </c>
      <c r="T34" s="150" t="s">
        <v>50</v>
      </c>
      <c r="U34" s="150" t="s">
        <v>9</v>
      </c>
      <c r="V34" s="150" t="s">
        <v>10</v>
      </c>
      <c r="W34" s="150" t="s">
        <v>9</v>
      </c>
      <c r="X34" s="150" t="s">
        <v>10</v>
      </c>
      <c r="Y34" s="55">
        <v>2790000</v>
      </c>
      <c r="Z34" s="56">
        <f>Таблица4[[#This Row],[Цена площади]]/Таблица4[[#This Row],[S м2]]</f>
        <v>61589.403973509936</v>
      </c>
      <c r="AA34" s="57">
        <f>Таблица4[[#This Row],[Цена площади]]</f>
        <v>2790000</v>
      </c>
      <c r="AB34" s="58">
        <f>Таблица4[[#This Row],[Цены
за квадрат (Ц1)]]</f>
        <v>61589.403973509936</v>
      </c>
      <c r="AC34" s="56">
        <f>Таблица4[[#This Row],[Только раздельные / распашные комнаты]]</f>
        <v>2790000</v>
      </c>
      <c r="AD34" s="56">
        <f>Таблица4[[#This Row],[Цены
за квадрат (Ц2)]]</f>
        <v>61589.403973509936</v>
      </c>
      <c r="AE34" s="58" t="s">
        <v>9</v>
      </c>
      <c r="AF34" s="58" t="s">
        <v>9</v>
      </c>
      <c r="AG34" s="58"/>
      <c r="AH34" s="58"/>
      <c r="AI34" s="58"/>
      <c r="AJ34" s="58"/>
      <c r="AK34" s="58"/>
      <c r="AL34" s="58"/>
      <c r="AM34" s="58"/>
      <c r="AN34" s="58"/>
      <c r="AO34" s="60"/>
      <c r="AP34" s="60"/>
      <c r="AQ34" s="60"/>
      <c r="AR34" s="60"/>
      <c r="AS34" s="59"/>
      <c r="AT34" s="104" t="s">
        <v>194</v>
      </c>
      <c r="AU34" s="90" t="s">
        <v>195</v>
      </c>
      <c r="AV34" s="94" t="s">
        <v>196</v>
      </c>
      <c r="AW34" s="1"/>
    </row>
    <row r="35" spans="3:49" ht="103.5" customHeight="1" thickBot="1" x14ac:dyDescent="0.3">
      <c r="C35" s="9"/>
      <c r="D35" s="73" t="s">
        <v>259</v>
      </c>
      <c r="E35" s="105"/>
      <c r="F35" s="81" t="s">
        <v>372</v>
      </c>
      <c r="G35" s="106"/>
      <c r="H35" s="72" t="s">
        <v>153</v>
      </c>
      <c r="I35" s="147" t="s">
        <v>188</v>
      </c>
      <c r="J35" s="147" t="s">
        <v>20</v>
      </c>
      <c r="K35" s="147" t="s">
        <v>70</v>
      </c>
      <c r="L35" s="149">
        <v>47</v>
      </c>
      <c r="M35" s="150" t="s">
        <v>9</v>
      </c>
      <c r="N35" s="168" t="s">
        <v>10</v>
      </c>
      <c r="O35" s="150" t="s">
        <v>9</v>
      </c>
      <c r="P35" s="150" t="s">
        <v>9</v>
      </c>
      <c r="Q35" s="150" t="s">
        <v>10</v>
      </c>
      <c r="R35" s="150" t="s">
        <v>10</v>
      </c>
      <c r="S35" s="150" t="s">
        <v>9</v>
      </c>
      <c r="T35" s="150" t="s">
        <v>10</v>
      </c>
      <c r="U35" s="150" t="s">
        <v>10</v>
      </c>
      <c r="V35" s="150" t="s">
        <v>9</v>
      </c>
      <c r="W35" s="150" t="s">
        <v>9</v>
      </c>
      <c r="X35" s="150" t="s">
        <v>9</v>
      </c>
      <c r="Y35" s="55">
        <v>2850000</v>
      </c>
      <c r="Z35" s="56">
        <f>Таблица4[[#This Row],[Цена площади]]/Таблица4[[#This Row],[S м2]]</f>
        <v>60638.297872340423</v>
      </c>
      <c r="AA35" s="57">
        <f>Таблица4[[#This Row],[Цена площади]]</f>
        <v>2850000</v>
      </c>
      <c r="AB35" s="58">
        <f>Таблица4[[#This Row],[Цены
за квадрат (Ц1)]]</f>
        <v>60638.297872340423</v>
      </c>
      <c r="AC35" s="56">
        <f>Таблица4[[#This Row],[Только раздельные / распашные комнаты]]</f>
        <v>2850000</v>
      </c>
      <c r="AD35" s="56">
        <f>Таблица4[[#This Row],[Цены
за квадрат (Ц2)]]</f>
        <v>60638.297872340423</v>
      </c>
      <c r="AE35" s="58" t="s">
        <v>9</v>
      </c>
      <c r="AF35" s="58" t="s">
        <v>9</v>
      </c>
      <c r="AG35" s="58"/>
      <c r="AH35" s="58"/>
      <c r="AI35" s="58"/>
      <c r="AJ35" s="58"/>
      <c r="AK35" s="58"/>
      <c r="AL35" s="58"/>
      <c r="AM35" s="58"/>
      <c r="AN35" s="58"/>
      <c r="AO35" s="60"/>
      <c r="AP35" s="60"/>
      <c r="AQ35" s="60"/>
      <c r="AR35" s="60"/>
      <c r="AS35" s="59"/>
      <c r="AT35" s="93" t="s">
        <v>158</v>
      </c>
      <c r="AU35" s="90" t="s">
        <v>371</v>
      </c>
      <c r="AV35" s="94" t="s">
        <v>373</v>
      </c>
      <c r="AW35" s="108">
        <v>44581</v>
      </c>
    </row>
    <row r="36" spans="3:49" s="111" customFormat="1" ht="103.5" customHeight="1" thickBot="1" x14ac:dyDescent="0.3">
      <c r="C36" s="112"/>
      <c r="D36" s="73" t="s">
        <v>88</v>
      </c>
      <c r="E36" s="70"/>
      <c r="F36" s="81" t="s">
        <v>416</v>
      </c>
      <c r="G36" s="71"/>
      <c r="H36" s="72" t="s">
        <v>411</v>
      </c>
      <c r="I36" s="147" t="s">
        <v>415</v>
      </c>
      <c r="J36" s="147" t="s">
        <v>50</v>
      </c>
      <c r="K36" s="147" t="s">
        <v>70</v>
      </c>
      <c r="L36" s="149">
        <v>50.8</v>
      </c>
      <c r="M36" s="150" t="s">
        <v>470</v>
      </c>
      <c r="N36" s="150" t="s">
        <v>10</v>
      </c>
      <c r="O36" s="150" t="s">
        <v>10</v>
      </c>
      <c r="P36" s="150" t="s">
        <v>9</v>
      </c>
      <c r="Q36" s="150" t="s">
        <v>9</v>
      </c>
      <c r="R36" s="150" t="s">
        <v>10</v>
      </c>
      <c r="S36" s="150" t="s">
        <v>50</v>
      </c>
      <c r="T36" s="150" t="s">
        <v>10</v>
      </c>
      <c r="U36" s="150" t="s">
        <v>9</v>
      </c>
      <c r="V36" s="150" t="s">
        <v>10</v>
      </c>
      <c r="W36" s="150" t="s">
        <v>10</v>
      </c>
      <c r="X36" s="150" t="s">
        <v>10</v>
      </c>
      <c r="Y36" s="55">
        <v>2999000</v>
      </c>
      <c r="Z36" s="56">
        <f>Таблица4[[#This Row],[Цена площади]]/Таблица4[[#This Row],[S м2]]</f>
        <v>59035.433070866144</v>
      </c>
      <c r="AA36" s="57">
        <f>Таблица4[[#This Row],[Цена площади]]</f>
        <v>2999000</v>
      </c>
      <c r="AB36" s="58">
        <f>Таблица4[[#This Row],[Цены
за квадрат (Ц1)]]</f>
        <v>59035.433070866144</v>
      </c>
      <c r="AC36" s="56">
        <f>Таблица4[[#This Row],[Только раздельные / распашные комнаты]]</f>
        <v>2999000</v>
      </c>
      <c r="AD36" s="56">
        <f>Таблица4[[#This Row],[Цены
за квадрат (Ц2)]]</f>
        <v>59035.433070866144</v>
      </c>
      <c r="AE36" s="58" t="s">
        <v>9</v>
      </c>
      <c r="AF36" s="58" t="s">
        <v>9</v>
      </c>
      <c r="AG36" s="58"/>
      <c r="AH36" s="58"/>
      <c r="AI36" s="58"/>
      <c r="AJ36" s="58"/>
      <c r="AK36" s="58"/>
      <c r="AL36" s="58"/>
      <c r="AM36" s="58"/>
      <c r="AN36" s="58"/>
      <c r="AO36" s="49"/>
      <c r="AP36" s="49"/>
      <c r="AQ36" s="49"/>
      <c r="AR36" s="49"/>
      <c r="AS36" s="37"/>
      <c r="AT36" s="93" t="s">
        <v>488</v>
      </c>
      <c r="AU36" s="90" t="s">
        <v>413</v>
      </c>
      <c r="AV36" s="94" t="s">
        <v>414</v>
      </c>
      <c r="AW36" s="108">
        <v>44581</v>
      </c>
    </row>
    <row r="37" spans="3:49" ht="103.5" thickBot="1" x14ac:dyDescent="0.3">
      <c r="C37" s="9"/>
      <c r="D37" s="73" t="s">
        <v>171</v>
      </c>
      <c r="E37" s="70"/>
      <c r="F37" s="81" t="s">
        <v>187</v>
      </c>
      <c r="G37" s="71"/>
      <c r="H37" s="72" t="s">
        <v>153</v>
      </c>
      <c r="I37" s="147" t="s">
        <v>188</v>
      </c>
      <c r="J37" s="147" t="s">
        <v>20</v>
      </c>
      <c r="K37" s="147" t="s">
        <v>70</v>
      </c>
      <c r="L37" s="149">
        <v>44</v>
      </c>
      <c r="M37" s="168" t="s">
        <v>10</v>
      </c>
      <c r="N37" s="150" t="s">
        <v>10</v>
      </c>
      <c r="O37" s="150" t="s">
        <v>9</v>
      </c>
      <c r="P37" s="150" t="s">
        <v>10</v>
      </c>
      <c r="Q37" s="150" t="s">
        <v>9</v>
      </c>
      <c r="R37" s="150" t="s">
        <v>9</v>
      </c>
      <c r="S37" s="150" t="s">
        <v>10</v>
      </c>
      <c r="T37" s="150" t="s">
        <v>10</v>
      </c>
      <c r="U37" s="150" t="s">
        <v>10</v>
      </c>
      <c r="V37" s="150" t="s">
        <v>10</v>
      </c>
      <c r="W37" s="150" t="s">
        <v>10</v>
      </c>
      <c r="X37" s="150" t="s">
        <v>50</v>
      </c>
      <c r="Y37" s="55">
        <v>3080000</v>
      </c>
      <c r="Z37" s="56">
        <f>Таблица4[[#This Row],[Цена площади]]/Таблица4[[#This Row],[S м2]]</f>
        <v>70000</v>
      </c>
      <c r="AA37" s="57">
        <f>Таблица4[[#This Row],[Цена площади]]</f>
        <v>3080000</v>
      </c>
      <c r="AB37" s="58">
        <f>Таблица4[[#This Row],[Цены
за квадрат (Ц1)]]</f>
        <v>70000</v>
      </c>
      <c r="AC37" s="56">
        <f>Таблица4[[#This Row],[Только раздельные / распашные комнаты]]</f>
        <v>3080000</v>
      </c>
      <c r="AD37" s="56">
        <f>Таблица4[[#This Row],[Цены
за квадрат (Ц2)]]</f>
        <v>70000</v>
      </c>
      <c r="AE37" s="58" t="s">
        <v>9</v>
      </c>
      <c r="AF37" s="58" t="s">
        <v>9</v>
      </c>
      <c r="AG37" s="58"/>
      <c r="AH37" s="58"/>
      <c r="AI37" s="58"/>
      <c r="AJ37" s="58"/>
      <c r="AK37" s="58"/>
      <c r="AL37" s="58"/>
      <c r="AM37" s="58"/>
      <c r="AN37" s="58"/>
      <c r="AO37" s="60"/>
      <c r="AP37" s="60"/>
      <c r="AQ37" s="60"/>
      <c r="AR37" s="60"/>
      <c r="AS37" s="59"/>
      <c r="AT37" s="93" t="s">
        <v>158</v>
      </c>
      <c r="AU37" s="90" t="s">
        <v>189</v>
      </c>
      <c r="AV37" s="94" t="s">
        <v>190</v>
      </c>
    </row>
    <row r="38" spans="3:49" s="111" customFormat="1" ht="103.5" thickBot="1" x14ac:dyDescent="0.3">
      <c r="C38" s="112"/>
      <c r="D38" s="73" t="s">
        <v>385</v>
      </c>
      <c r="E38" s="70"/>
      <c r="F38" s="81" t="s">
        <v>384</v>
      </c>
      <c r="G38" s="71"/>
      <c r="H38" s="72" t="s">
        <v>334</v>
      </c>
      <c r="I38" s="147" t="s">
        <v>335</v>
      </c>
      <c r="J38" s="147" t="s">
        <v>10</v>
      </c>
      <c r="K38" s="147" t="s">
        <v>70</v>
      </c>
      <c r="L38" s="149">
        <v>45</v>
      </c>
      <c r="M38" s="168" t="s">
        <v>10</v>
      </c>
      <c r="N38" s="150" t="s">
        <v>50</v>
      </c>
      <c r="O38" s="150" t="s">
        <v>50</v>
      </c>
      <c r="P38" s="150" t="s">
        <v>50</v>
      </c>
      <c r="Q38" s="150" t="s">
        <v>9</v>
      </c>
      <c r="R38" s="150" t="s">
        <v>10</v>
      </c>
      <c r="S38" s="150" t="s">
        <v>50</v>
      </c>
      <c r="T38" s="150" t="s">
        <v>50</v>
      </c>
      <c r="U38" s="150" t="s">
        <v>10</v>
      </c>
      <c r="V38" s="150" t="s">
        <v>9</v>
      </c>
      <c r="W38" s="150" t="s">
        <v>9</v>
      </c>
      <c r="X38" s="150" t="s">
        <v>50</v>
      </c>
      <c r="Y38" s="55">
        <v>3100000</v>
      </c>
      <c r="Z38" s="56">
        <f>Таблица4[[#This Row],[Цена площади]]/Таблица4[[#This Row],[S м2]]</f>
        <v>68888.888888888891</v>
      </c>
      <c r="AA38" s="57">
        <f>Таблица4[[#This Row],[Цена площади]]</f>
        <v>3100000</v>
      </c>
      <c r="AB38" s="58">
        <f>Таблица4[[#This Row],[Цены
за квадрат (Ц1)]]</f>
        <v>68888.888888888891</v>
      </c>
      <c r="AC38" s="56">
        <f>Таблица4[[#This Row],[Только раздельные / распашные комнаты]]</f>
        <v>3100000</v>
      </c>
      <c r="AD38" s="56">
        <f>Таблица4[[#This Row],[Цены
за квадрат (Ц2)]]</f>
        <v>68888.888888888891</v>
      </c>
      <c r="AE38" s="58" t="s">
        <v>9</v>
      </c>
      <c r="AF38" s="58" t="s">
        <v>9</v>
      </c>
      <c r="AG38" s="58"/>
      <c r="AH38" s="58"/>
      <c r="AI38" s="58"/>
      <c r="AJ38" s="58"/>
      <c r="AK38" s="58"/>
      <c r="AL38" s="58"/>
      <c r="AM38" s="58"/>
      <c r="AN38" s="58"/>
      <c r="AO38" s="60"/>
      <c r="AP38" s="60"/>
      <c r="AQ38" s="60"/>
      <c r="AR38" s="60"/>
      <c r="AS38" s="59"/>
      <c r="AT38" s="93" t="s">
        <v>280</v>
      </c>
      <c r="AU38" s="90" t="s">
        <v>386</v>
      </c>
      <c r="AV38" s="94" t="s">
        <v>387</v>
      </c>
      <c r="AW38" s="1"/>
    </row>
    <row r="39" spans="3:49" s="111" customFormat="1" ht="103.5" thickBot="1" x14ac:dyDescent="0.3">
      <c r="C39" s="112"/>
      <c r="D39" s="73" t="s">
        <v>259</v>
      </c>
      <c r="E39" s="70"/>
      <c r="F39" s="81" t="s">
        <v>325</v>
      </c>
      <c r="G39" s="71"/>
      <c r="H39" s="72" t="s">
        <v>153</v>
      </c>
      <c r="I39" s="147" t="s">
        <v>188</v>
      </c>
      <c r="J39" s="147" t="s">
        <v>20</v>
      </c>
      <c r="K39" s="147" t="s">
        <v>70</v>
      </c>
      <c r="L39" s="149">
        <v>47.7</v>
      </c>
      <c r="M39" s="150" t="s">
        <v>9</v>
      </c>
      <c r="N39" s="169" t="s">
        <v>50</v>
      </c>
      <c r="O39" s="169" t="s">
        <v>50</v>
      </c>
      <c r="P39" s="150" t="s">
        <v>10</v>
      </c>
      <c r="Q39" s="150" t="s">
        <v>10</v>
      </c>
      <c r="R39" s="150" t="s">
        <v>9</v>
      </c>
      <c r="S39" s="150" t="s">
        <v>9</v>
      </c>
      <c r="T39" s="150" t="s">
        <v>50</v>
      </c>
      <c r="U39" s="150" t="s">
        <v>50</v>
      </c>
      <c r="V39" s="150" t="s">
        <v>10</v>
      </c>
      <c r="W39" s="150" t="s">
        <v>10</v>
      </c>
      <c r="X39" s="150" t="s">
        <v>10</v>
      </c>
      <c r="Y39" s="55">
        <v>3100000</v>
      </c>
      <c r="Z39" s="56">
        <f>Таблица4[[#This Row],[Цена площади]]/Таблица4[[#This Row],[S м2]]</f>
        <v>64989.517819706496</v>
      </c>
      <c r="AA39" s="57">
        <f>Таблица4[[#This Row],[Цена площади]]</f>
        <v>3100000</v>
      </c>
      <c r="AB39" s="58">
        <f>Таблица4[[#This Row],[Цены
за квадрат (Ц1)]]</f>
        <v>64989.517819706496</v>
      </c>
      <c r="AC39" s="56">
        <f>Таблица4[[#This Row],[Только раздельные / распашные комнаты]]</f>
        <v>3100000</v>
      </c>
      <c r="AD39" s="56">
        <f>Таблица4[[#This Row],[Цены
за квадрат (Ц2)]]</f>
        <v>64989.517819706496</v>
      </c>
      <c r="AE39" s="58" t="s">
        <v>9</v>
      </c>
      <c r="AF39" s="58" t="s">
        <v>9</v>
      </c>
      <c r="AG39" s="58"/>
      <c r="AH39" s="58"/>
      <c r="AI39" s="58"/>
      <c r="AJ39" s="58"/>
      <c r="AK39" s="58"/>
      <c r="AL39" s="58"/>
      <c r="AM39" s="58"/>
      <c r="AN39" s="58"/>
      <c r="AO39" s="60"/>
      <c r="AP39" s="60"/>
      <c r="AQ39" s="60"/>
      <c r="AR39" s="60"/>
      <c r="AS39" s="59"/>
      <c r="AT39" s="93" t="s">
        <v>158</v>
      </c>
      <c r="AU39" s="90" t="s">
        <v>168</v>
      </c>
      <c r="AV39" s="94" t="s">
        <v>329</v>
      </c>
      <c r="AW39" s="1"/>
    </row>
    <row r="40" spans="3:49" s="111" customFormat="1" ht="103.5" thickBot="1" x14ac:dyDescent="0.3">
      <c r="C40" s="112"/>
      <c r="D40" s="73" t="s">
        <v>134</v>
      </c>
      <c r="E40" s="70"/>
      <c r="F40" s="81" t="s">
        <v>412</v>
      </c>
      <c r="G40" s="71"/>
      <c r="H40" s="72" t="s">
        <v>334</v>
      </c>
      <c r="I40" s="147" t="s">
        <v>188</v>
      </c>
      <c r="J40" s="147" t="s">
        <v>20</v>
      </c>
      <c r="K40" s="147" t="s">
        <v>70</v>
      </c>
      <c r="L40" s="149">
        <v>44.1</v>
      </c>
      <c r="M40" s="168" t="s">
        <v>10</v>
      </c>
      <c r="N40" s="150" t="s">
        <v>10</v>
      </c>
      <c r="O40" s="150" t="s">
        <v>9</v>
      </c>
      <c r="P40" s="150" t="s">
        <v>50</v>
      </c>
      <c r="Q40" s="150" t="s">
        <v>10</v>
      </c>
      <c r="R40" s="150" t="s">
        <v>50</v>
      </c>
      <c r="S40" s="150" t="s">
        <v>50</v>
      </c>
      <c r="T40" s="150" t="s">
        <v>50</v>
      </c>
      <c r="U40" s="150" t="s">
        <v>10</v>
      </c>
      <c r="V40" s="150" t="s">
        <v>10</v>
      </c>
      <c r="W40" s="150" t="s">
        <v>50</v>
      </c>
      <c r="X40" s="150" t="s">
        <v>50</v>
      </c>
      <c r="Y40" s="55">
        <v>3400000</v>
      </c>
      <c r="Z40" s="56">
        <f>Таблица4[[#This Row],[Цена площади]]/Таблица4[[#This Row],[S м2]]</f>
        <v>77097.505668934231</v>
      </c>
      <c r="AA40" s="57">
        <f>Таблица4[[#This Row],[Цена площади]]</f>
        <v>3400000</v>
      </c>
      <c r="AB40" s="58">
        <f>Таблица4[[#This Row],[Цены
за квадрат (Ц1)]]</f>
        <v>77097.505668934231</v>
      </c>
      <c r="AC40" s="56">
        <f>Таблица4[[#This Row],[Только раздельные / распашные комнаты]]</f>
        <v>3400000</v>
      </c>
      <c r="AD40" s="56">
        <f>Таблица4[[#This Row],[Цены
за квадрат (Ц2)]]</f>
        <v>77097.505668934231</v>
      </c>
      <c r="AE40" s="58" t="s">
        <v>9</v>
      </c>
      <c r="AF40" s="58" t="s">
        <v>9</v>
      </c>
      <c r="AG40" s="58"/>
      <c r="AH40" s="58"/>
      <c r="AI40" s="58"/>
      <c r="AJ40" s="58"/>
      <c r="AK40" s="58"/>
      <c r="AL40" s="58"/>
      <c r="AM40" s="58"/>
      <c r="AN40" s="58"/>
      <c r="AO40" s="49"/>
      <c r="AP40" s="49"/>
      <c r="AQ40" s="49"/>
      <c r="AR40" s="49"/>
      <c r="AS40" s="37"/>
      <c r="AT40" s="93" t="s">
        <v>158</v>
      </c>
      <c r="AU40" s="90" t="s">
        <v>409</v>
      </c>
      <c r="AV40" s="94" t="s">
        <v>408</v>
      </c>
      <c r="AW40" s="1" t="s">
        <v>443</v>
      </c>
    </row>
    <row r="41" spans="3:49" ht="103.5" customHeight="1" thickBot="1" x14ac:dyDescent="0.3">
      <c r="C41" s="9"/>
      <c r="D41" s="73" t="s">
        <v>166</v>
      </c>
      <c r="E41" s="70"/>
      <c r="F41" s="81" t="s">
        <v>404</v>
      </c>
      <c r="G41" s="71"/>
      <c r="H41" s="72" t="s">
        <v>153</v>
      </c>
      <c r="I41" s="147" t="s">
        <v>188</v>
      </c>
      <c r="J41" s="147" t="s">
        <v>20</v>
      </c>
      <c r="K41" s="147" t="s">
        <v>70</v>
      </c>
      <c r="L41" s="149">
        <v>44.5</v>
      </c>
      <c r="M41" s="150" t="s">
        <v>9</v>
      </c>
      <c r="N41" s="150" t="s">
        <v>10</v>
      </c>
      <c r="O41" s="150" t="s">
        <v>9</v>
      </c>
      <c r="P41" s="150" t="s">
        <v>9</v>
      </c>
      <c r="Q41" s="150" t="s">
        <v>10</v>
      </c>
      <c r="R41" s="150" t="s">
        <v>10</v>
      </c>
      <c r="S41" s="150" t="s">
        <v>10</v>
      </c>
      <c r="T41" s="150" t="s">
        <v>10</v>
      </c>
      <c r="U41" s="150" t="s">
        <v>10</v>
      </c>
      <c r="V41" s="150" t="s">
        <v>10</v>
      </c>
      <c r="W41" s="150" t="s">
        <v>10</v>
      </c>
      <c r="X41" s="150" t="s">
        <v>10</v>
      </c>
      <c r="Y41" s="55">
        <v>3460000</v>
      </c>
      <c r="Z41" s="56">
        <f>Таблица4[[#This Row],[Цена площади]]/Таблица4[[#This Row],[S м2]]</f>
        <v>77752.808988764038</v>
      </c>
      <c r="AA41" s="57">
        <f>Таблица4[[#This Row],[Цена площади]]</f>
        <v>3460000</v>
      </c>
      <c r="AB41" s="58">
        <f>Таблица4[[#This Row],[Цены
за квадрат (Ц1)]]</f>
        <v>77752.808988764038</v>
      </c>
      <c r="AC41" s="56">
        <f>Таблица4[[#This Row],[Только раздельные / распашные комнаты]]</f>
        <v>3460000</v>
      </c>
      <c r="AD41" s="56">
        <f>Таблица4[[#This Row],[Цены
за квадрат (Ц2)]]</f>
        <v>77752.808988764038</v>
      </c>
      <c r="AE41" s="58" t="s">
        <v>9</v>
      </c>
      <c r="AF41" s="58" t="s">
        <v>9</v>
      </c>
      <c r="AG41" s="58"/>
      <c r="AH41" s="58"/>
      <c r="AI41" s="58"/>
      <c r="AJ41" s="58"/>
      <c r="AK41" s="58"/>
      <c r="AL41" s="58"/>
      <c r="AM41" s="58"/>
      <c r="AN41" s="58"/>
      <c r="AO41" s="49"/>
      <c r="AP41" s="49"/>
      <c r="AQ41" s="49"/>
      <c r="AR41" s="49"/>
      <c r="AS41" s="37"/>
      <c r="AT41" s="93" t="s">
        <v>156</v>
      </c>
      <c r="AU41" s="90" t="s">
        <v>403</v>
      </c>
      <c r="AV41" s="94" t="s">
        <v>402</v>
      </c>
      <c r="AW41" s="108">
        <v>44581</v>
      </c>
    </row>
    <row r="42" spans="3:49" ht="103.5" thickBot="1" x14ac:dyDescent="0.3">
      <c r="C42" s="9"/>
      <c r="D42" s="73" t="s">
        <v>239</v>
      </c>
      <c r="E42" s="70"/>
      <c r="F42" s="81" t="s">
        <v>237</v>
      </c>
      <c r="G42" s="71"/>
      <c r="H42" s="72" t="s">
        <v>444</v>
      </c>
      <c r="I42" s="147" t="s">
        <v>462</v>
      </c>
      <c r="J42" s="147" t="s">
        <v>9</v>
      </c>
      <c r="K42" s="147" t="s">
        <v>70</v>
      </c>
      <c r="L42" s="149">
        <v>59.3</v>
      </c>
      <c r="M42" s="168" t="s">
        <v>10</v>
      </c>
      <c r="N42" s="150" t="s">
        <v>9</v>
      </c>
      <c r="O42" s="150" t="s">
        <v>10</v>
      </c>
      <c r="P42" s="150" t="s">
        <v>9</v>
      </c>
      <c r="Q42" s="150" t="s">
        <v>9</v>
      </c>
      <c r="R42" s="150" t="s">
        <v>9</v>
      </c>
      <c r="S42" s="150" t="s">
        <v>10</v>
      </c>
      <c r="T42" s="150" t="s">
        <v>10</v>
      </c>
      <c r="U42" s="150" t="s">
        <v>9</v>
      </c>
      <c r="V42" s="150" t="s">
        <v>10</v>
      </c>
      <c r="W42" s="150" t="s">
        <v>9</v>
      </c>
      <c r="X42" s="150" t="s">
        <v>10</v>
      </c>
      <c r="Y42" s="55">
        <v>3480000</v>
      </c>
      <c r="Z42" s="56">
        <f>Таблица4[[#This Row],[Цена площади]]/Таблица4[[#This Row],[S м2]]</f>
        <v>58684.654300168637</v>
      </c>
      <c r="AA42" s="57">
        <f>Таблица4[[#This Row],[Цена площади]]</f>
        <v>3480000</v>
      </c>
      <c r="AB42" s="58">
        <f>Таблица4[[#This Row],[Цены
за квадрат (Ц1)]]</f>
        <v>58684.654300168637</v>
      </c>
      <c r="AC42" s="56">
        <f>Таблица4[[#This Row],[Только раздельные / распашные комнаты]]</f>
        <v>3480000</v>
      </c>
      <c r="AD42" s="56">
        <f>Таблица4[[#This Row],[Цены
за квадрат (Ц2)]]</f>
        <v>58684.654300168637</v>
      </c>
      <c r="AE42" s="58" t="s">
        <v>9</v>
      </c>
      <c r="AF42" s="58" t="s">
        <v>9</v>
      </c>
      <c r="AG42" s="58"/>
      <c r="AH42" s="58"/>
      <c r="AI42" s="58"/>
      <c r="AJ42" s="58"/>
      <c r="AK42" s="58"/>
      <c r="AL42" s="58"/>
      <c r="AM42" s="58"/>
      <c r="AN42" s="58"/>
      <c r="AO42" s="60"/>
      <c r="AP42" s="60"/>
      <c r="AQ42" s="60"/>
      <c r="AR42" s="60"/>
      <c r="AS42" s="59"/>
      <c r="AT42" s="104" t="s">
        <v>194</v>
      </c>
      <c r="AU42" s="90" t="s">
        <v>445</v>
      </c>
      <c r="AV42" s="94" t="s">
        <v>238</v>
      </c>
      <c r="AW42" s="108">
        <v>44581</v>
      </c>
    </row>
    <row r="43" spans="3:49" ht="103.5" thickBot="1" x14ac:dyDescent="0.3">
      <c r="C43" s="9"/>
      <c r="D43" s="73" t="s">
        <v>166</v>
      </c>
      <c r="E43" s="70"/>
      <c r="F43" s="100" t="s">
        <v>214</v>
      </c>
      <c r="G43" s="71"/>
      <c r="H43" s="72" t="s">
        <v>153</v>
      </c>
      <c r="I43" s="147" t="s">
        <v>335</v>
      </c>
      <c r="J43" s="147" t="s">
        <v>160</v>
      </c>
      <c r="K43" s="147" t="s">
        <v>14</v>
      </c>
      <c r="L43" s="149">
        <v>62</v>
      </c>
      <c r="M43" s="150" t="s">
        <v>470</v>
      </c>
      <c r="N43" s="150" t="s">
        <v>10</v>
      </c>
      <c r="O43" s="150" t="s">
        <v>9</v>
      </c>
      <c r="P43" s="150" t="s">
        <v>10</v>
      </c>
      <c r="Q43" s="150" t="s">
        <v>9</v>
      </c>
      <c r="R43" s="150" t="s">
        <v>10</v>
      </c>
      <c r="S43" s="150" t="s">
        <v>9</v>
      </c>
      <c r="T43" s="150" t="s">
        <v>10</v>
      </c>
      <c r="U43" s="150" t="s">
        <v>10</v>
      </c>
      <c r="V43" s="150" t="s">
        <v>9</v>
      </c>
      <c r="W43" s="150" t="s">
        <v>9</v>
      </c>
      <c r="X43" s="150" t="s">
        <v>160</v>
      </c>
      <c r="Y43" s="55">
        <v>3500000</v>
      </c>
      <c r="Z43" s="56">
        <f>Таблица4[[#This Row],[Цена площади]]/Таблица4[[#This Row],[S м2]]</f>
        <v>56451.612903225803</v>
      </c>
      <c r="AA43" s="57">
        <f>Таблица4[[#This Row],[Цена площади]]</f>
        <v>3500000</v>
      </c>
      <c r="AB43" s="58">
        <f>Таблица4[[#This Row],[Цены
за квадрат (Ц1)]]</f>
        <v>56451.612903225803</v>
      </c>
      <c r="AC43" s="56">
        <f>Таблица4[[#This Row],[Только раздельные / распашные комнаты]]</f>
        <v>3500000</v>
      </c>
      <c r="AD43" s="56">
        <f>Таблица4[[#This Row],[Цены
за квадрат (Ц2)]]</f>
        <v>56451.612903225803</v>
      </c>
      <c r="AE43" s="58" t="s">
        <v>9</v>
      </c>
      <c r="AF43" s="58" t="s">
        <v>9</v>
      </c>
      <c r="AG43" s="58"/>
      <c r="AH43" s="58"/>
      <c r="AI43" s="58"/>
      <c r="AJ43" s="58"/>
      <c r="AK43" s="58"/>
      <c r="AL43" s="58"/>
      <c r="AM43" s="58"/>
      <c r="AN43" s="58"/>
      <c r="AO43" s="60"/>
      <c r="AP43" s="60"/>
      <c r="AQ43" s="60"/>
      <c r="AR43" s="60"/>
      <c r="AS43" s="59"/>
      <c r="AT43" s="93" t="s">
        <v>448</v>
      </c>
      <c r="AU43" s="90" t="s">
        <v>449</v>
      </c>
      <c r="AV43" s="94" t="s">
        <v>216</v>
      </c>
      <c r="AW43" s="108">
        <v>44581</v>
      </c>
    </row>
    <row r="44" spans="3:49" ht="132" thickBot="1" x14ac:dyDescent="0.3">
      <c r="C44" s="9"/>
      <c r="D44" s="73" t="s">
        <v>392</v>
      </c>
      <c r="E44" s="70"/>
      <c r="F44" s="81" t="s">
        <v>391</v>
      </c>
      <c r="G44" s="71"/>
      <c r="H44" s="72" t="s">
        <v>334</v>
      </c>
      <c r="I44" s="147" t="s">
        <v>335</v>
      </c>
      <c r="J44" s="147" t="s">
        <v>9</v>
      </c>
      <c r="K44" s="147" t="s">
        <v>70</v>
      </c>
      <c r="L44" s="149">
        <v>43</v>
      </c>
      <c r="M44" s="168" t="s">
        <v>10</v>
      </c>
      <c r="N44" s="150" t="s">
        <v>10</v>
      </c>
      <c r="O44" s="150" t="s">
        <v>9</v>
      </c>
      <c r="P44" s="150" t="s">
        <v>9</v>
      </c>
      <c r="Q44" s="150" t="s">
        <v>9</v>
      </c>
      <c r="R44" s="150" t="s">
        <v>10</v>
      </c>
      <c r="S44" s="150" t="s">
        <v>10</v>
      </c>
      <c r="T44" s="150" t="s">
        <v>10</v>
      </c>
      <c r="U44" s="150" t="s">
        <v>10</v>
      </c>
      <c r="V44" s="150" t="s">
        <v>10</v>
      </c>
      <c r="W44" s="150" t="s">
        <v>10</v>
      </c>
      <c r="X44" s="150" t="s">
        <v>9</v>
      </c>
      <c r="Y44" s="55">
        <v>3500000</v>
      </c>
      <c r="Z44" s="56">
        <f>Таблица4[[#This Row],[Цена площади]]/Таблица4[[#This Row],[S м2]]</f>
        <v>81395.348837209298</v>
      </c>
      <c r="AA44" s="57">
        <f>Таблица4[[#This Row],[Цена площади]]</f>
        <v>3500000</v>
      </c>
      <c r="AB44" s="58">
        <f>Таблица4[[#This Row],[Цены
за квадрат (Ц1)]]</f>
        <v>81395.348837209298</v>
      </c>
      <c r="AC44" s="56">
        <f>Таблица4[[#This Row],[Только раздельные / распашные комнаты]]</f>
        <v>3500000</v>
      </c>
      <c r="AD44" s="56">
        <f>Таблица4[[#This Row],[Цены
за квадрат (Ц2)]]</f>
        <v>81395.348837209298</v>
      </c>
      <c r="AE44" s="58" t="s">
        <v>9</v>
      </c>
      <c r="AF44" s="58" t="s">
        <v>9</v>
      </c>
      <c r="AG44" s="58"/>
      <c r="AH44" s="58"/>
      <c r="AI44" s="58"/>
      <c r="AJ44" s="58"/>
      <c r="AK44" s="58"/>
      <c r="AL44" s="58"/>
      <c r="AM44" s="58"/>
      <c r="AN44" s="58"/>
      <c r="AO44" s="60"/>
      <c r="AP44" s="60"/>
      <c r="AQ44" s="60"/>
      <c r="AR44" s="60"/>
      <c r="AS44" s="59"/>
      <c r="AT44" s="93" t="s">
        <v>393</v>
      </c>
      <c r="AU44" s="90" t="s">
        <v>395</v>
      </c>
      <c r="AV44" s="94" t="s">
        <v>398</v>
      </c>
      <c r="AW44" s="108">
        <v>44581</v>
      </c>
    </row>
    <row r="45" spans="3:49" ht="103.5" thickBot="1" x14ac:dyDescent="0.3">
      <c r="C45" s="9"/>
      <c r="D45" s="73" t="s">
        <v>283</v>
      </c>
      <c r="E45" s="70"/>
      <c r="F45" s="81" t="s">
        <v>390</v>
      </c>
      <c r="G45" s="71"/>
      <c r="H45" s="72" t="s">
        <v>334</v>
      </c>
      <c r="I45" s="147" t="s">
        <v>188</v>
      </c>
      <c r="J45" s="147" t="s">
        <v>20</v>
      </c>
      <c r="K45" s="147" t="s">
        <v>70</v>
      </c>
      <c r="L45" s="149">
        <v>44</v>
      </c>
      <c r="M45" s="150" t="s">
        <v>50</v>
      </c>
      <c r="N45" s="150" t="s">
        <v>10</v>
      </c>
      <c r="O45" s="150" t="s">
        <v>50</v>
      </c>
      <c r="P45" s="150" t="s">
        <v>9</v>
      </c>
      <c r="Q45" s="150" t="s">
        <v>10</v>
      </c>
      <c r="R45" s="150" t="s">
        <v>10</v>
      </c>
      <c r="S45" s="150" t="s">
        <v>9</v>
      </c>
      <c r="T45" s="150" t="s">
        <v>10</v>
      </c>
      <c r="U45" s="150" t="s">
        <v>50</v>
      </c>
      <c r="V45" s="150" t="s">
        <v>50</v>
      </c>
      <c r="W45" s="150" t="s">
        <v>10</v>
      </c>
      <c r="X45" s="150" t="s">
        <v>50</v>
      </c>
      <c r="Y45" s="55">
        <v>3500000</v>
      </c>
      <c r="Z45" s="56">
        <f>Таблица4[[#This Row],[Цена площади]]/Таблица4[[#This Row],[S м2]]</f>
        <v>79545.454545454544</v>
      </c>
      <c r="AA45" s="57">
        <f>Таблица4[[#This Row],[Цена площади]]</f>
        <v>3500000</v>
      </c>
      <c r="AB45" s="58">
        <f>Таблица4[[#This Row],[Цены
за квадрат (Ц1)]]</f>
        <v>79545.454545454544</v>
      </c>
      <c r="AC45" s="56">
        <f>Таблица4[[#This Row],[Только раздельные / распашные комнаты]]</f>
        <v>3500000</v>
      </c>
      <c r="AD45" s="56">
        <f>Таблица4[[#This Row],[Цены
за квадрат (Ц2)]]</f>
        <v>79545.454545454544</v>
      </c>
      <c r="AE45" s="58" t="s">
        <v>9</v>
      </c>
      <c r="AF45" s="58" t="s">
        <v>9</v>
      </c>
      <c r="AG45" s="58"/>
      <c r="AH45" s="58"/>
      <c r="AI45" s="58"/>
      <c r="AJ45" s="58"/>
      <c r="AK45" s="58"/>
      <c r="AL45" s="58"/>
      <c r="AM45" s="58"/>
      <c r="AN45" s="58"/>
      <c r="AO45" s="60"/>
      <c r="AP45" s="60"/>
      <c r="AQ45" s="60"/>
      <c r="AR45" s="60"/>
      <c r="AS45" s="59"/>
      <c r="AT45" s="93" t="s">
        <v>158</v>
      </c>
      <c r="AU45" s="90" t="s">
        <v>389</v>
      </c>
      <c r="AV45" s="179" t="s">
        <v>388</v>
      </c>
      <c r="AW45" s="1" t="s">
        <v>439</v>
      </c>
    </row>
    <row r="46" spans="3:49" s="111" customFormat="1" ht="120.75" thickBot="1" x14ac:dyDescent="0.3">
      <c r="C46" s="112"/>
      <c r="D46" s="73" t="s">
        <v>392</v>
      </c>
      <c r="E46" s="70"/>
      <c r="F46" s="81" t="s">
        <v>399</v>
      </c>
      <c r="G46" s="71"/>
      <c r="H46" s="72" t="s">
        <v>334</v>
      </c>
      <c r="I46" s="147" t="s">
        <v>188</v>
      </c>
      <c r="J46" s="147" t="s">
        <v>20</v>
      </c>
      <c r="K46" s="147" t="s">
        <v>70</v>
      </c>
      <c r="L46" s="149">
        <v>44.5</v>
      </c>
      <c r="M46" s="168" t="s">
        <v>10</v>
      </c>
      <c r="N46" s="150" t="s">
        <v>10</v>
      </c>
      <c r="O46" s="150" t="s">
        <v>9</v>
      </c>
      <c r="P46" s="150" t="s">
        <v>9</v>
      </c>
      <c r="Q46" s="150" t="s">
        <v>10</v>
      </c>
      <c r="R46" s="150" t="s">
        <v>10</v>
      </c>
      <c r="S46" s="150" t="s">
        <v>9</v>
      </c>
      <c r="T46" s="150" t="s">
        <v>10</v>
      </c>
      <c r="U46" s="150" t="s">
        <v>10</v>
      </c>
      <c r="V46" s="150" t="s">
        <v>10</v>
      </c>
      <c r="W46" s="150" t="s">
        <v>9</v>
      </c>
      <c r="X46" s="150" t="s">
        <v>10</v>
      </c>
      <c r="Y46" s="55">
        <v>3500000</v>
      </c>
      <c r="Z46" s="56">
        <f>Таблица4[[#This Row],[Цена площади]]/Таблица4[[#This Row],[S м2]]</f>
        <v>78651.68539325842</v>
      </c>
      <c r="AA46" s="57">
        <f>Таблица4[[#This Row],[Цена площади]]</f>
        <v>3500000</v>
      </c>
      <c r="AB46" s="58">
        <f>Таблица4[[#This Row],[Цены
за квадрат (Ц1)]]</f>
        <v>78651.68539325842</v>
      </c>
      <c r="AC46" s="56">
        <f>Таблица4[[#This Row],[Только раздельные / распашные комнаты]]</f>
        <v>3500000</v>
      </c>
      <c r="AD46" s="56">
        <f>Таблица4[[#This Row],[Цены
за квадрат (Ц2)]]</f>
        <v>78651.68539325842</v>
      </c>
      <c r="AE46" s="58" t="s">
        <v>9</v>
      </c>
      <c r="AF46" s="58" t="s">
        <v>9</v>
      </c>
      <c r="AG46" s="58"/>
      <c r="AH46" s="58"/>
      <c r="AI46" s="58"/>
      <c r="AJ46" s="58"/>
      <c r="AK46" s="58"/>
      <c r="AL46" s="58"/>
      <c r="AM46" s="58"/>
      <c r="AN46" s="58"/>
      <c r="AO46" s="49"/>
      <c r="AP46" s="49"/>
      <c r="AQ46" s="49"/>
      <c r="AR46" s="49"/>
      <c r="AS46" s="37"/>
      <c r="AT46" s="93" t="s">
        <v>452</v>
      </c>
      <c r="AU46" s="90" t="s">
        <v>400</v>
      </c>
      <c r="AV46" s="94" t="s">
        <v>401</v>
      </c>
      <c r="AW46" s="108">
        <v>44581</v>
      </c>
    </row>
    <row r="47" spans="3:49" ht="120.75" thickBot="1" x14ac:dyDescent="0.3">
      <c r="C47" s="9"/>
      <c r="D47" s="73" t="s">
        <v>79</v>
      </c>
      <c r="E47" s="70"/>
      <c r="F47" s="81" t="s">
        <v>294</v>
      </c>
      <c r="G47" s="71"/>
      <c r="H47" s="72" t="s">
        <v>153</v>
      </c>
      <c r="I47" s="147" t="s">
        <v>335</v>
      </c>
      <c r="J47" s="148" t="s">
        <v>50</v>
      </c>
      <c r="K47" s="147" t="s">
        <v>70</v>
      </c>
      <c r="L47" s="149">
        <v>43.8</v>
      </c>
      <c r="M47" s="168" t="s">
        <v>10</v>
      </c>
      <c r="N47" s="168" t="s">
        <v>10</v>
      </c>
      <c r="O47" s="150" t="s">
        <v>9</v>
      </c>
      <c r="P47" s="150" t="s">
        <v>9</v>
      </c>
      <c r="Q47" s="150" t="s">
        <v>9</v>
      </c>
      <c r="R47" s="150" t="s">
        <v>9</v>
      </c>
      <c r="S47" s="150" t="s">
        <v>10</v>
      </c>
      <c r="T47" s="150" t="s">
        <v>10</v>
      </c>
      <c r="U47" s="150" t="s">
        <v>495</v>
      </c>
      <c r="V47" s="150" t="s">
        <v>10</v>
      </c>
      <c r="W47" s="150" t="s">
        <v>10</v>
      </c>
      <c r="X47" s="150" t="s">
        <v>9</v>
      </c>
      <c r="Y47" s="55">
        <v>3650000</v>
      </c>
      <c r="Z47" s="56">
        <f>Таблица4[[#This Row],[Цена площади]]/Таблица4[[#This Row],[S м2]]</f>
        <v>83333.333333333343</v>
      </c>
      <c r="AA47" s="57">
        <f>Таблица4[[#This Row],[Цена площади]]</f>
        <v>3650000</v>
      </c>
      <c r="AB47" s="58">
        <f>Таблица4[[#This Row],[Цены
за квадрат (Ц1)]]</f>
        <v>83333.333333333343</v>
      </c>
      <c r="AC47" s="56">
        <f>Таблица4[[#This Row],[Только раздельные / распашные комнаты]]</f>
        <v>3650000</v>
      </c>
      <c r="AD47" s="56">
        <f>Таблица4[[#This Row],[Цены
за квадрат (Ц2)]]</f>
        <v>83333.333333333343</v>
      </c>
      <c r="AE47" s="58" t="s">
        <v>9</v>
      </c>
      <c r="AF47" s="58" t="s">
        <v>9</v>
      </c>
      <c r="AG47" s="58"/>
      <c r="AH47" s="58"/>
      <c r="AI47" s="58"/>
      <c r="AJ47" s="58"/>
      <c r="AK47" s="58"/>
      <c r="AL47" s="58"/>
      <c r="AM47" s="58"/>
      <c r="AN47" s="58"/>
      <c r="AO47" s="60"/>
      <c r="AP47" s="60"/>
      <c r="AQ47" s="60"/>
      <c r="AR47" s="60"/>
      <c r="AS47" s="59"/>
      <c r="AT47" s="93" t="s">
        <v>494</v>
      </c>
      <c r="AU47" s="90" t="s">
        <v>296</v>
      </c>
      <c r="AV47" s="94" t="s">
        <v>299</v>
      </c>
      <c r="AW47" s="108">
        <v>44582</v>
      </c>
    </row>
    <row r="48" spans="3:49" ht="105.75" thickBot="1" x14ac:dyDescent="0.3">
      <c r="C48" s="9"/>
      <c r="D48" s="69" t="s">
        <v>270</v>
      </c>
      <c r="E48" s="70"/>
      <c r="F48" s="81" t="s">
        <v>269</v>
      </c>
      <c r="G48" s="71"/>
      <c r="H48" s="72" t="s">
        <v>264</v>
      </c>
      <c r="I48" s="147" t="s">
        <v>188</v>
      </c>
      <c r="J48" s="147" t="s">
        <v>20</v>
      </c>
      <c r="K48" s="147" t="s">
        <v>14</v>
      </c>
      <c r="L48" s="149">
        <v>58.5</v>
      </c>
      <c r="M48" s="168" t="s">
        <v>10</v>
      </c>
      <c r="N48" s="168" t="s">
        <v>10</v>
      </c>
      <c r="O48" s="150" t="s">
        <v>9</v>
      </c>
      <c r="P48" s="150" t="s">
        <v>10</v>
      </c>
      <c r="Q48" s="150" t="s">
        <v>10</v>
      </c>
      <c r="R48" s="150" t="s">
        <v>9</v>
      </c>
      <c r="S48" s="150" t="s">
        <v>9</v>
      </c>
      <c r="T48" s="150" t="s">
        <v>10</v>
      </c>
      <c r="U48" s="150" t="s">
        <v>10</v>
      </c>
      <c r="V48" s="150" t="s">
        <v>10</v>
      </c>
      <c r="W48" s="150" t="s">
        <v>9</v>
      </c>
      <c r="X48" s="150" t="s">
        <v>10</v>
      </c>
      <c r="Y48" s="55">
        <v>3650000</v>
      </c>
      <c r="Z48" s="56">
        <f>Таблица4[[#This Row],[Цена площади]]/Таблица4[[#This Row],[S м2]]</f>
        <v>62393.162393162391</v>
      </c>
      <c r="AA48" s="57">
        <f>Таблица4[[#This Row],[Цена площади]]</f>
        <v>3650000</v>
      </c>
      <c r="AB48" s="58">
        <f>Таблица4[[#This Row],[Цены
за квадрат (Ц1)]]</f>
        <v>62393.162393162391</v>
      </c>
      <c r="AC48" s="56">
        <f>Таблица4[[#This Row],[Только раздельные / распашные комнаты]]</f>
        <v>3650000</v>
      </c>
      <c r="AD48" s="56">
        <f>Таблица4[[#This Row],[Цены
за квадрат (Ц2)]]</f>
        <v>62393.162393162391</v>
      </c>
      <c r="AE48" s="58" t="s">
        <v>9</v>
      </c>
      <c r="AF48" s="58" t="s">
        <v>9</v>
      </c>
      <c r="AG48" s="58"/>
      <c r="AH48" s="58"/>
      <c r="AI48" s="58"/>
      <c r="AJ48" s="58"/>
      <c r="AK48" s="58"/>
      <c r="AL48" s="58"/>
      <c r="AM48" s="58"/>
      <c r="AN48" s="58"/>
      <c r="AO48" s="60"/>
      <c r="AP48" s="60"/>
      <c r="AQ48" s="60"/>
      <c r="AR48" s="60"/>
      <c r="AS48" s="59"/>
      <c r="AT48" s="93" t="s">
        <v>501</v>
      </c>
      <c r="AU48" s="90" t="s">
        <v>271</v>
      </c>
      <c r="AV48" s="94" t="s">
        <v>272</v>
      </c>
      <c r="AW48" s="108">
        <v>44582</v>
      </c>
    </row>
    <row r="49" spans="3:49" ht="120.75" thickBot="1" x14ac:dyDescent="0.3">
      <c r="C49" s="9"/>
      <c r="D49" s="73" t="s">
        <v>79</v>
      </c>
      <c r="E49" s="70"/>
      <c r="F49" s="81" t="s">
        <v>294</v>
      </c>
      <c r="G49" s="71"/>
      <c r="H49" s="72" t="s">
        <v>153</v>
      </c>
      <c r="I49" s="147" t="s">
        <v>335</v>
      </c>
      <c r="J49" s="148" t="s">
        <v>50</v>
      </c>
      <c r="K49" s="147" t="s">
        <v>70</v>
      </c>
      <c r="L49" s="149">
        <v>43.2</v>
      </c>
      <c r="M49" s="150" t="s">
        <v>9</v>
      </c>
      <c r="N49" s="168" t="s">
        <v>10</v>
      </c>
      <c r="O49" s="150" t="s">
        <v>9</v>
      </c>
      <c r="P49" s="150" t="s">
        <v>9</v>
      </c>
      <c r="Q49" s="150" t="s">
        <v>9</v>
      </c>
      <c r="R49" s="150" t="s">
        <v>10</v>
      </c>
      <c r="S49" s="150" t="s">
        <v>9</v>
      </c>
      <c r="T49" s="150" t="s">
        <v>10</v>
      </c>
      <c r="U49" s="150" t="s">
        <v>495</v>
      </c>
      <c r="V49" s="150" t="s">
        <v>10</v>
      </c>
      <c r="W49" s="150" t="s">
        <v>10</v>
      </c>
      <c r="X49" s="150" t="s">
        <v>9</v>
      </c>
      <c r="Y49" s="55">
        <v>3700000</v>
      </c>
      <c r="Z49" s="56">
        <f>Таблица4[[#This Row],[Цена площади]]/Таблица4[[#This Row],[S м2]]</f>
        <v>85648.148148148146</v>
      </c>
      <c r="AA49" s="57">
        <f>Таблица4[[#This Row],[Цена площади]]</f>
        <v>3700000</v>
      </c>
      <c r="AB49" s="58">
        <f>Таблица4[[#This Row],[Цены
за квадрат (Ц1)]]</f>
        <v>85648.148148148146</v>
      </c>
      <c r="AC49" s="56">
        <f>Таблица4[[#This Row],[Только раздельные / распашные комнаты]]</f>
        <v>3700000</v>
      </c>
      <c r="AD49" s="56">
        <f>Таблица4[[#This Row],[Цены
за квадрат (Ц2)]]</f>
        <v>85648.148148148146</v>
      </c>
      <c r="AE49" s="58" t="s">
        <v>9</v>
      </c>
      <c r="AF49" s="58" t="s">
        <v>9</v>
      </c>
      <c r="AG49" s="58"/>
      <c r="AH49" s="58"/>
      <c r="AI49" s="58"/>
      <c r="AJ49" s="58"/>
      <c r="AK49" s="58"/>
      <c r="AL49" s="58"/>
      <c r="AM49" s="58"/>
      <c r="AN49" s="58"/>
      <c r="AO49" s="60"/>
      <c r="AP49" s="60"/>
      <c r="AQ49" s="60"/>
      <c r="AR49" s="60"/>
      <c r="AS49" s="59"/>
      <c r="AT49" s="93" t="s">
        <v>496</v>
      </c>
      <c r="AU49" s="90" t="s">
        <v>295</v>
      </c>
      <c r="AV49" s="94" t="s">
        <v>300</v>
      </c>
    </row>
    <row r="50" spans="3:49" ht="105.75" thickBot="1" x14ac:dyDescent="0.3">
      <c r="C50" s="9"/>
      <c r="D50" s="73" t="s">
        <v>178</v>
      </c>
      <c r="E50" s="70"/>
      <c r="F50" s="81" t="s">
        <v>206</v>
      </c>
      <c r="G50" s="71"/>
      <c r="H50" s="72" t="s">
        <v>203</v>
      </c>
      <c r="I50" s="147" t="s">
        <v>335</v>
      </c>
      <c r="J50" s="148" t="s">
        <v>50</v>
      </c>
      <c r="K50" s="147" t="s">
        <v>70</v>
      </c>
      <c r="L50" s="149">
        <v>46.6</v>
      </c>
      <c r="M50" s="168" t="s">
        <v>10</v>
      </c>
      <c r="N50" s="150" t="s">
        <v>10</v>
      </c>
      <c r="O50" s="150" t="s">
        <v>50</v>
      </c>
      <c r="P50" s="150" t="s">
        <v>9</v>
      </c>
      <c r="Q50" s="150" t="s">
        <v>9</v>
      </c>
      <c r="R50" s="150" t="s">
        <v>10</v>
      </c>
      <c r="S50" s="150" t="s">
        <v>10</v>
      </c>
      <c r="T50" s="150" t="s">
        <v>10</v>
      </c>
      <c r="U50" s="150" t="s">
        <v>50</v>
      </c>
      <c r="V50" s="150" t="s">
        <v>10</v>
      </c>
      <c r="W50" s="150" t="s">
        <v>10</v>
      </c>
      <c r="X50" s="150" t="s">
        <v>50</v>
      </c>
      <c r="Y50" s="55">
        <v>3700000</v>
      </c>
      <c r="Z50" s="56">
        <f>Таблица4[[#This Row],[Цена площади]]/Таблица4[[#This Row],[S м2]]</f>
        <v>79399.141630901286</v>
      </c>
      <c r="AA50" s="57">
        <f>Таблица4[[#This Row],[Цена площади]]</f>
        <v>3700000</v>
      </c>
      <c r="AB50" s="58">
        <f>Таблица4[[#This Row],[Цены
за квадрат (Ц1)]]</f>
        <v>79399.141630901286</v>
      </c>
      <c r="AC50" s="56">
        <f>Таблица4[[#This Row],[Только раздельные / распашные комнаты]]</f>
        <v>3700000</v>
      </c>
      <c r="AD50" s="56">
        <f>Таблица4[[#This Row],[Цены
за квадрат (Ц2)]]</f>
        <v>79399.141630901286</v>
      </c>
      <c r="AE50" s="58" t="s">
        <v>9</v>
      </c>
      <c r="AF50" s="58" t="s">
        <v>9</v>
      </c>
      <c r="AG50" s="58"/>
      <c r="AH50" s="58"/>
      <c r="AI50" s="58"/>
      <c r="AJ50" s="58"/>
      <c r="AK50" s="58"/>
      <c r="AL50" s="58"/>
      <c r="AM50" s="58"/>
      <c r="AN50" s="58"/>
      <c r="AO50" s="60"/>
      <c r="AP50" s="60"/>
      <c r="AQ50" s="60"/>
      <c r="AR50" s="60"/>
      <c r="AS50" s="59"/>
      <c r="AT50" s="93" t="s">
        <v>158</v>
      </c>
      <c r="AU50" s="90" t="s">
        <v>489</v>
      </c>
      <c r="AV50" s="94" t="s">
        <v>210</v>
      </c>
    </row>
    <row r="51" spans="3:49" ht="103.5" thickBot="1" x14ac:dyDescent="0.3">
      <c r="C51" s="9"/>
      <c r="D51" s="73" t="s">
        <v>241</v>
      </c>
      <c r="E51" s="70"/>
      <c r="F51" s="81" t="s">
        <v>240</v>
      </c>
      <c r="G51" s="71"/>
      <c r="H51" s="72" t="s">
        <v>242</v>
      </c>
      <c r="I51" s="147" t="s">
        <v>188</v>
      </c>
      <c r="J51" s="147" t="s">
        <v>20</v>
      </c>
      <c r="K51" s="147" t="s">
        <v>14</v>
      </c>
      <c r="L51" s="149">
        <v>59</v>
      </c>
      <c r="M51" s="150" t="s">
        <v>470</v>
      </c>
      <c r="N51" s="169" t="s">
        <v>50</v>
      </c>
      <c r="O51" s="169" t="s">
        <v>50</v>
      </c>
      <c r="P51" s="150" t="s">
        <v>9</v>
      </c>
      <c r="Q51" s="150" t="s">
        <v>10</v>
      </c>
      <c r="R51" s="150" t="s">
        <v>10</v>
      </c>
      <c r="S51" s="150" t="s">
        <v>9</v>
      </c>
      <c r="T51" s="150" t="s">
        <v>10</v>
      </c>
      <c r="U51" s="150" t="s">
        <v>10</v>
      </c>
      <c r="V51" s="150" t="s">
        <v>9</v>
      </c>
      <c r="W51" s="150" t="s">
        <v>9</v>
      </c>
      <c r="X51" s="150" t="s">
        <v>50</v>
      </c>
      <c r="Y51" s="55">
        <v>3800000</v>
      </c>
      <c r="Z51" s="56">
        <f>Таблица4[[#This Row],[Цена площади]]/Таблица4[[#This Row],[S м2]]</f>
        <v>64406.779661016946</v>
      </c>
      <c r="AA51" s="57">
        <f>Таблица4[[#This Row],[Цена площади]]</f>
        <v>3800000</v>
      </c>
      <c r="AB51" s="58">
        <f>Таблица4[[#This Row],[Цены
за квадрат (Ц1)]]</f>
        <v>64406.779661016946</v>
      </c>
      <c r="AC51" s="56">
        <f>Таблица4[[#This Row],[Только раздельные / распашные комнаты]]</f>
        <v>3800000</v>
      </c>
      <c r="AD51" s="56">
        <f>Таблица4[[#This Row],[Цены
за квадрат (Ц2)]]</f>
        <v>64406.779661016946</v>
      </c>
      <c r="AE51" s="58" t="s">
        <v>9</v>
      </c>
      <c r="AF51" s="58" t="s">
        <v>9</v>
      </c>
      <c r="AG51" s="58"/>
      <c r="AH51" s="58"/>
      <c r="AI51" s="58"/>
      <c r="AJ51" s="58"/>
      <c r="AK51" s="58"/>
      <c r="AL51" s="58"/>
      <c r="AM51" s="58"/>
      <c r="AN51" s="58"/>
      <c r="AO51" s="60"/>
      <c r="AP51" s="60"/>
      <c r="AQ51" s="60"/>
      <c r="AR51" s="60"/>
      <c r="AS51" s="59"/>
      <c r="AT51" s="93" t="s">
        <v>215</v>
      </c>
      <c r="AU51" s="90" t="s">
        <v>244</v>
      </c>
      <c r="AV51" s="94" t="s">
        <v>243</v>
      </c>
    </row>
    <row r="52" spans="3:49" ht="103.5" thickBot="1" x14ac:dyDescent="0.3">
      <c r="C52" s="9"/>
      <c r="D52" s="99" t="s">
        <v>202</v>
      </c>
      <c r="E52" s="70"/>
      <c r="F52" s="81" t="s">
        <v>201</v>
      </c>
      <c r="G52" s="71"/>
      <c r="H52" s="72" t="s">
        <v>203</v>
      </c>
      <c r="I52" s="147" t="s">
        <v>465</v>
      </c>
      <c r="J52" s="147" t="s">
        <v>20</v>
      </c>
      <c r="K52" s="147" t="s">
        <v>14</v>
      </c>
      <c r="L52" s="149">
        <v>55.7</v>
      </c>
      <c r="M52" s="150" t="s">
        <v>471</v>
      </c>
      <c r="N52" s="150" t="s">
        <v>10</v>
      </c>
      <c r="O52" s="150" t="s">
        <v>50</v>
      </c>
      <c r="P52" s="150" t="s">
        <v>9</v>
      </c>
      <c r="Q52" s="150" t="s">
        <v>10</v>
      </c>
      <c r="R52" s="150" t="s">
        <v>10</v>
      </c>
      <c r="S52" s="150" t="s">
        <v>160</v>
      </c>
      <c r="T52" s="150" t="s">
        <v>10</v>
      </c>
      <c r="U52" s="150" t="s">
        <v>50</v>
      </c>
      <c r="V52" s="150" t="s">
        <v>10</v>
      </c>
      <c r="W52" s="150" t="s">
        <v>10</v>
      </c>
      <c r="X52" s="150" t="s">
        <v>9</v>
      </c>
      <c r="Y52" s="55">
        <v>3800000</v>
      </c>
      <c r="Z52" s="56">
        <f>Таблица4[[#This Row],[Цена площади]]/Таблица4[[#This Row],[S м2]]</f>
        <v>68222.621184919204</v>
      </c>
      <c r="AA52" s="57">
        <f>Таблица4[[#This Row],[Цена площади]]</f>
        <v>3800000</v>
      </c>
      <c r="AB52" s="58">
        <f>Таблица4[[#This Row],[Цены
за квадрат (Ц1)]]</f>
        <v>68222.621184919204</v>
      </c>
      <c r="AC52" s="56">
        <f>Таблица4[[#This Row],[Только раздельные / распашные комнаты]]</f>
        <v>3800000</v>
      </c>
      <c r="AD52" s="56">
        <f>Таблица4[[#This Row],[Цены
за квадрат (Ц2)]]</f>
        <v>68222.621184919204</v>
      </c>
      <c r="AE52" s="58" t="s">
        <v>9</v>
      </c>
      <c r="AF52" s="58" t="s">
        <v>9</v>
      </c>
      <c r="AG52" s="58"/>
      <c r="AH52" s="58"/>
      <c r="AI52" s="58"/>
      <c r="AJ52" s="58"/>
      <c r="AK52" s="58"/>
      <c r="AL52" s="58"/>
      <c r="AM52" s="58"/>
      <c r="AN52" s="58"/>
      <c r="AO52" s="60"/>
      <c r="AP52" s="60"/>
      <c r="AQ52" s="60"/>
      <c r="AR52" s="60"/>
      <c r="AS52" s="59"/>
      <c r="AT52" s="93" t="s">
        <v>81</v>
      </c>
      <c r="AU52" s="90" t="s">
        <v>226</v>
      </c>
      <c r="AV52" s="101" t="s">
        <v>227</v>
      </c>
    </row>
    <row r="53" spans="3:49" ht="103.5" thickBot="1" x14ac:dyDescent="0.3">
      <c r="C53" s="9"/>
      <c r="D53" s="73" t="s">
        <v>75</v>
      </c>
      <c r="E53" s="70"/>
      <c r="F53" s="81" t="s">
        <v>151</v>
      </c>
      <c r="G53" s="71"/>
      <c r="H53" s="72" t="s">
        <v>74</v>
      </c>
      <c r="I53" s="147" t="s">
        <v>466</v>
      </c>
      <c r="J53" s="147" t="s">
        <v>20</v>
      </c>
      <c r="K53" s="148">
        <v>2</v>
      </c>
      <c r="L53" s="149">
        <v>54.5</v>
      </c>
      <c r="M53" s="168" t="s">
        <v>10</v>
      </c>
      <c r="N53" s="150" t="s">
        <v>10</v>
      </c>
      <c r="O53" s="150" t="s">
        <v>9</v>
      </c>
      <c r="P53" s="150" t="s">
        <v>9</v>
      </c>
      <c r="Q53" s="150" t="s">
        <v>10</v>
      </c>
      <c r="R53" s="150" t="s">
        <v>50</v>
      </c>
      <c r="S53" s="150" t="s">
        <v>10</v>
      </c>
      <c r="T53" s="150" t="s">
        <v>50</v>
      </c>
      <c r="U53" s="150" t="s">
        <v>9</v>
      </c>
      <c r="V53" s="150" t="s">
        <v>10</v>
      </c>
      <c r="W53" s="150" t="s">
        <v>9</v>
      </c>
      <c r="X53" s="150" t="s">
        <v>9</v>
      </c>
      <c r="Y53" s="55">
        <v>3800000</v>
      </c>
      <c r="Z53" s="56">
        <f>Таблица4[[#This Row],[Цена площади]]/Таблица4[[#This Row],[S м2]]</f>
        <v>69724.770642201838</v>
      </c>
      <c r="AA53" s="57">
        <f>Таблица4[[#This Row],[Цена площади]]</f>
        <v>3800000</v>
      </c>
      <c r="AB53" s="58">
        <f>Таблица4[[#This Row],[Цены
за квадрат (Ц1)]]</f>
        <v>69724.770642201838</v>
      </c>
      <c r="AC53" s="56">
        <f>Таблица4[[#This Row],[Только раздельные / распашные комнаты]]</f>
        <v>3800000</v>
      </c>
      <c r="AD53" s="56">
        <f>Таблица4[[#This Row],[Цены
за квадрат (Ц2)]]</f>
        <v>69724.770642201838</v>
      </c>
      <c r="AE53" s="58" t="s">
        <v>9</v>
      </c>
      <c r="AF53" s="58" t="s">
        <v>9</v>
      </c>
      <c r="AG53" s="58"/>
      <c r="AH53" s="58"/>
      <c r="AI53" s="58"/>
      <c r="AJ53" s="58"/>
      <c r="AK53" s="58"/>
      <c r="AL53" s="58"/>
      <c r="AM53" s="58"/>
      <c r="AN53" s="58"/>
      <c r="AO53" s="59"/>
      <c r="AP53" s="59"/>
      <c r="AQ53" s="59"/>
      <c r="AR53" s="59"/>
      <c r="AS53" s="59"/>
      <c r="AT53" s="93" t="s">
        <v>510</v>
      </c>
      <c r="AU53" s="90" t="s">
        <v>77</v>
      </c>
      <c r="AV53" s="129" t="s">
        <v>76</v>
      </c>
    </row>
    <row r="54" spans="3:49" ht="165.75" thickBot="1" x14ac:dyDescent="0.3">
      <c r="C54" s="9"/>
      <c r="D54" s="73" t="s">
        <v>166</v>
      </c>
      <c r="E54" s="70"/>
      <c r="F54" s="81" t="s">
        <v>165</v>
      </c>
      <c r="G54" s="71"/>
      <c r="H54" s="72" t="s">
        <v>153</v>
      </c>
      <c r="I54" s="147" t="s">
        <v>167</v>
      </c>
      <c r="J54" s="147" t="s">
        <v>54</v>
      </c>
      <c r="K54" s="148">
        <v>3</v>
      </c>
      <c r="L54" s="149">
        <v>60.3</v>
      </c>
      <c r="M54" s="150" t="s">
        <v>470</v>
      </c>
      <c r="N54" s="150" t="s">
        <v>10</v>
      </c>
      <c r="O54" s="150" t="s">
        <v>9</v>
      </c>
      <c r="P54" s="150" t="s">
        <v>50</v>
      </c>
      <c r="Q54" s="150" t="s">
        <v>70</v>
      </c>
      <c r="R54" s="150" t="s">
        <v>10</v>
      </c>
      <c r="S54" s="150" t="s">
        <v>10</v>
      </c>
      <c r="T54" s="150" t="s">
        <v>50</v>
      </c>
      <c r="U54" s="150" t="s">
        <v>10</v>
      </c>
      <c r="V54" s="150" t="s">
        <v>10</v>
      </c>
      <c r="W54" s="150" t="s">
        <v>50</v>
      </c>
      <c r="X54" s="150" t="s">
        <v>50</v>
      </c>
      <c r="Y54" s="55">
        <v>3900000</v>
      </c>
      <c r="Z54" s="56">
        <f>Таблица4[[#This Row],[Цена площади]]/Таблица4[[#This Row],[S м2]]</f>
        <v>64676.616915422892</v>
      </c>
      <c r="AA54" s="57">
        <f>Таблица4[[#This Row],[Цена площади]]</f>
        <v>3900000</v>
      </c>
      <c r="AB54" s="58">
        <f>Таблица4[[#This Row],[Цены
за квадрат (Ц1)]]</f>
        <v>64676.616915422892</v>
      </c>
      <c r="AC54" s="56">
        <f>Таблица4[[#This Row],[Только раздельные / распашные комнаты]]</f>
        <v>3900000</v>
      </c>
      <c r="AD54" s="56">
        <f>Таблица4[[#This Row],[Цены
за квадрат (Ц2)]]</f>
        <v>64676.616915422892</v>
      </c>
      <c r="AE54" s="58" t="s">
        <v>9</v>
      </c>
      <c r="AF54" s="58" t="s">
        <v>9</v>
      </c>
      <c r="AG54" s="58"/>
      <c r="AH54" s="58"/>
      <c r="AI54" s="58"/>
      <c r="AJ54" s="58"/>
      <c r="AK54" s="58"/>
      <c r="AL54" s="58"/>
      <c r="AM54" s="58"/>
      <c r="AN54" s="58"/>
      <c r="AO54" s="60"/>
      <c r="AP54" s="60"/>
      <c r="AQ54" s="60"/>
      <c r="AR54" s="60"/>
      <c r="AS54" s="59"/>
      <c r="AT54" s="93" t="s">
        <v>158</v>
      </c>
      <c r="AU54" s="90" t="s">
        <v>177</v>
      </c>
      <c r="AV54" s="98" t="s">
        <v>176</v>
      </c>
    </row>
    <row r="55" spans="3:49" s="111" customFormat="1" ht="132" thickBot="1" x14ac:dyDescent="0.3">
      <c r="C55" s="112"/>
      <c r="D55" s="73" t="s">
        <v>79</v>
      </c>
      <c r="E55" s="70"/>
      <c r="F55" s="81" t="s">
        <v>78</v>
      </c>
      <c r="G55" s="71"/>
      <c r="H55" s="72" t="s">
        <v>147</v>
      </c>
      <c r="I55" s="147" t="s">
        <v>415</v>
      </c>
      <c r="J55" s="147" t="s">
        <v>10</v>
      </c>
      <c r="K55" s="148">
        <v>2</v>
      </c>
      <c r="L55" s="149">
        <v>54.9</v>
      </c>
      <c r="M55" s="168" t="s">
        <v>10</v>
      </c>
      <c r="N55" s="150" t="s">
        <v>9</v>
      </c>
      <c r="O55" s="150" t="s">
        <v>50</v>
      </c>
      <c r="P55" s="150" t="s">
        <v>9</v>
      </c>
      <c r="Q55" s="150" t="s">
        <v>9</v>
      </c>
      <c r="R55" s="150" t="s">
        <v>50</v>
      </c>
      <c r="S55" s="150" t="s">
        <v>10</v>
      </c>
      <c r="T55" s="150" t="s">
        <v>10</v>
      </c>
      <c r="U55" s="150" t="s">
        <v>50</v>
      </c>
      <c r="V55" s="150" t="s">
        <v>10</v>
      </c>
      <c r="W55" s="150" t="s">
        <v>10</v>
      </c>
      <c r="X55" s="150" t="s">
        <v>9</v>
      </c>
      <c r="Y55" s="55">
        <v>3950000</v>
      </c>
      <c r="Z55" s="56">
        <f>Таблица4[[#This Row],[Цена площади]]/Таблица4[[#This Row],[S м2]]</f>
        <v>71948.998178506372</v>
      </c>
      <c r="AA55" s="57">
        <f>Таблица4[[#This Row],[Цена площади]]</f>
        <v>3950000</v>
      </c>
      <c r="AB55" s="58">
        <f>Таблица4[[#This Row],[Цены
за квадрат (Ц1)]]</f>
        <v>71948.998178506372</v>
      </c>
      <c r="AC55" s="56">
        <f>Таблица4[[#This Row],[Только раздельные / распашные комнаты]]</f>
        <v>3950000</v>
      </c>
      <c r="AD55" s="56">
        <f>Таблица4[[#This Row],[Цены
за квадрат (Ц2)]]</f>
        <v>71948.998178506372</v>
      </c>
      <c r="AE55" s="58" t="s">
        <v>9</v>
      </c>
      <c r="AF55" s="58" t="s">
        <v>9</v>
      </c>
      <c r="AG55" s="58"/>
      <c r="AH55" s="58"/>
      <c r="AI55" s="58"/>
      <c r="AJ55" s="58"/>
      <c r="AK55" s="58"/>
      <c r="AL55" s="58"/>
      <c r="AM55" s="58"/>
      <c r="AN55" s="58"/>
      <c r="AO55" s="59"/>
      <c r="AP55" s="59"/>
      <c r="AQ55" s="59"/>
      <c r="AR55" s="59"/>
      <c r="AS55" s="59"/>
      <c r="AT55" s="93" t="s">
        <v>81</v>
      </c>
      <c r="AU55" s="90" t="s">
        <v>80</v>
      </c>
      <c r="AV55" s="98" t="s">
        <v>497</v>
      </c>
      <c r="AW55" s="63"/>
    </row>
    <row r="56" spans="3:49" ht="105.75" thickBot="1" x14ac:dyDescent="0.3">
      <c r="C56" s="9"/>
      <c r="D56" s="73" t="s">
        <v>178</v>
      </c>
      <c r="E56" s="70"/>
      <c r="F56" s="81" t="s">
        <v>206</v>
      </c>
      <c r="G56" s="71"/>
      <c r="H56" s="72" t="s">
        <v>203</v>
      </c>
      <c r="I56" s="147" t="s">
        <v>167</v>
      </c>
      <c r="J56" s="147" t="s">
        <v>54</v>
      </c>
      <c r="K56" s="147" t="s">
        <v>14</v>
      </c>
      <c r="L56" s="149">
        <v>50</v>
      </c>
      <c r="M56" s="150" t="s">
        <v>470</v>
      </c>
      <c r="N56" s="150" t="s">
        <v>50</v>
      </c>
      <c r="O56" s="150" t="s">
        <v>10</v>
      </c>
      <c r="P56" s="150" t="s">
        <v>9</v>
      </c>
      <c r="Q56" s="150" t="s">
        <v>10</v>
      </c>
      <c r="R56" s="150" t="s">
        <v>10</v>
      </c>
      <c r="S56" s="150" t="s">
        <v>160</v>
      </c>
      <c r="T56" s="150" t="s">
        <v>10</v>
      </c>
      <c r="U56" s="150" t="s">
        <v>50</v>
      </c>
      <c r="V56" s="150" t="s">
        <v>10</v>
      </c>
      <c r="W56" s="150" t="s">
        <v>10</v>
      </c>
      <c r="X56" s="150" t="s">
        <v>9</v>
      </c>
      <c r="Y56" s="55">
        <v>3950000</v>
      </c>
      <c r="Z56" s="56">
        <f>Таблица4[[#This Row],[Цена площади]]/Таблица4[[#This Row],[S м2]]</f>
        <v>79000</v>
      </c>
      <c r="AA56" s="57">
        <f>Таблица4[[#This Row],[Цена площади]]</f>
        <v>3950000</v>
      </c>
      <c r="AB56" s="58">
        <f>Таблица4[[#This Row],[Цены
за квадрат (Ц1)]]</f>
        <v>79000</v>
      </c>
      <c r="AC56" s="56">
        <f>Таблица4[[#This Row],[Только раздельные / распашные комнаты]]</f>
        <v>3950000</v>
      </c>
      <c r="AD56" s="56">
        <f>Таблица4[[#This Row],[Цены
за квадрат (Ц2)]]</f>
        <v>79000</v>
      </c>
      <c r="AE56" s="58" t="s">
        <v>9</v>
      </c>
      <c r="AF56" s="58" t="s">
        <v>9</v>
      </c>
      <c r="AG56" s="58"/>
      <c r="AH56" s="58"/>
      <c r="AI56" s="58"/>
      <c r="AJ56" s="58"/>
      <c r="AK56" s="58"/>
      <c r="AL56" s="58"/>
      <c r="AM56" s="58"/>
      <c r="AN56" s="58"/>
      <c r="AO56" s="60"/>
      <c r="AP56" s="60"/>
      <c r="AQ56" s="60"/>
      <c r="AR56" s="60"/>
      <c r="AS56" s="59"/>
      <c r="AT56" s="93" t="s">
        <v>156</v>
      </c>
      <c r="AU56" s="90" t="s">
        <v>209</v>
      </c>
      <c r="AV56" s="94" t="s">
        <v>208</v>
      </c>
    </row>
    <row r="57" spans="3:49" ht="103.5" thickBot="1" x14ac:dyDescent="0.3">
      <c r="C57" s="9"/>
      <c r="D57" s="73" t="s">
        <v>231</v>
      </c>
      <c r="E57" s="70"/>
      <c r="F57" s="81" t="s">
        <v>230</v>
      </c>
      <c r="G57" s="71"/>
      <c r="H57" s="72" t="s">
        <v>232</v>
      </c>
      <c r="I57" s="147" t="s">
        <v>167</v>
      </c>
      <c r="J57" s="147" t="s">
        <v>54</v>
      </c>
      <c r="K57" s="147" t="s">
        <v>14</v>
      </c>
      <c r="L57" s="149">
        <v>72.8</v>
      </c>
      <c r="M57" s="168" t="s">
        <v>10</v>
      </c>
      <c r="N57" s="150" t="s">
        <v>10</v>
      </c>
      <c r="O57" s="169" t="s">
        <v>50</v>
      </c>
      <c r="P57" s="150" t="s">
        <v>9</v>
      </c>
      <c r="Q57" s="150" t="s">
        <v>70</v>
      </c>
      <c r="R57" s="150" t="s">
        <v>10</v>
      </c>
      <c r="S57" s="150" t="s">
        <v>10</v>
      </c>
      <c r="T57" s="150" t="s">
        <v>10</v>
      </c>
      <c r="U57" s="150" t="s">
        <v>50</v>
      </c>
      <c r="V57" s="150" t="s">
        <v>9</v>
      </c>
      <c r="W57" s="150" t="s">
        <v>50</v>
      </c>
      <c r="X57" s="150" t="s">
        <v>9</v>
      </c>
      <c r="Y57" s="55">
        <v>3990000</v>
      </c>
      <c r="Z57" s="56">
        <f>Таблица4[[#This Row],[Цена площади]]/Таблица4[[#This Row],[S м2]]</f>
        <v>54807.692307692312</v>
      </c>
      <c r="AA57" s="57">
        <f>Таблица4[[#This Row],[Цена площади]]</f>
        <v>3990000</v>
      </c>
      <c r="AB57" s="58">
        <f>Таблица4[[#This Row],[Цены
за квадрат (Ц1)]]</f>
        <v>54807.692307692312</v>
      </c>
      <c r="AC57" s="56">
        <f>Таблица4[[#This Row],[Только раздельные / распашные комнаты]]</f>
        <v>3990000</v>
      </c>
      <c r="AD57" s="56">
        <f>Таблица4[[#This Row],[Цены
за квадрат (Ц2)]]</f>
        <v>54807.692307692312</v>
      </c>
      <c r="AE57" s="58" t="s">
        <v>9</v>
      </c>
      <c r="AF57" s="58" t="s">
        <v>9</v>
      </c>
      <c r="AG57" s="58"/>
      <c r="AH57" s="58"/>
      <c r="AI57" s="58"/>
      <c r="AJ57" s="58"/>
      <c r="AK57" s="58"/>
      <c r="AL57" s="58"/>
      <c r="AM57" s="58"/>
      <c r="AN57" s="58"/>
      <c r="AO57" s="60"/>
      <c r="AP57" s="60"/>
      <c r="AQ57" s="60"/>
      <c r="AR57" s="60"/>
      <c r="AS57" s="59"/>
      <c r="AT57" s="93" t="s">
        <v>158</v>
      </c>
      <c r="AU57" s="90" t="s">
        <v>235</v>
      </c>
      <c r="AV57" s="94" t="s">
        <v>236</v>
      </c>
    </row>
    <row r="58" spans="3:49" ht="103.5" thickBot="1" x14ac:dyDescent="0.3">
      <c r="C58" s="9"/>
      <c r="D58" s="73" t="s">
        <v>62</v>
      </c>
      <c r="E58" s="70"/>
      <c r="F58" s="80" t="s">
        <v>66</v>
      </c>
      <c r="G58" s="75" t="s">
        <v>57</v>
      </c>
      <c r="H58" s="72" t="s">
        <v>147</v>
      </c>
      <c r="I58" s="147" t="s">
        <v>463</v>
      </c>
      <c r="J58" s="147" t="s">
        <v>10</v>
      </c>
      <c r="K58" s="148">
        <v>3</v>
      </c>
      <c r="L58" s="149">
        <v>66</v>
      </c>
      <c r="M58" s="168" t="s">
        <v>10</v>
      </c>
      <c r="N58" s="150" t="s">
        <v>50</v>
      </c>
      <c r="O58" s="150" t="s">
        <v>50</v>
      </c>
      <c r="P58" s="150" t="s">
        <v>9</v>
      </c>
      <c r="Q58" s="150" t="s">
        <v>9</v>
      </c>
      <c r="R58" s="150" t="s">
        <v>10</v>
      </c>
      <c r="S58" s="150" t="s">
        <v>50</v>
      </c>
      <c r="T58" s="150" t="s">
        <v>10</v>
      </c>
      <c r="U58" s="150" t="s">
        <v>10</v>
      </c>
      <c r="V58" s="150" t="s">
        <v>50</v>
      </c>
      <c r="W58" s="150" t="s">
        <v>50</v>
      </c>
      <c r="X58" s="150" t="s">
        <v>9</v>
      </c>
      <c r="Y58" s="55">
        <v>3999000</v>
      </c>
      <c r="Z58" s="56">
        <f>Таблица4[[#This Row],[Цена площади]]/Таблица4[[#This Row],[S м2]]</f>
        <v>60590.909090909088</v>
      </c>
      <c r="AA58" s="57">
        <f>Таблица4[[#This Row],[Цена площади]]</f>
        <v>3999000</v>
      </c>
      <c r="AB58" s="58">
        <f>Таблица4[[#This Row],[Цены
за квадрат (Ц1)]]</f>
        <v>60590.909090909088</v>
      </c>
      <c r="AC58" s="56">
        <f>Таблица4[[#This Row],[Только раздельные / распашные комнаты]]</f>
        <v>3999000</v>
      </c>
      <c r="AD58" s="56">
        <f>Таблица4[[#This Row],[Цены
за квадрат (Ц2)]]</f>
        <v>60590.909090909088</v>
      </c>
      <c r="AE58" s="58" t="s">
        <v>9</v>
      </c>
      <c r="AF58" s="58" t="s">
        <v>9</v>
      </c>
      <c r="AG58" s="58"/>
      <c r="AH58" s="58"/>
      <c r="AI58" s="58"/>
      <c r="AJ58" s="58"/>
      <c r="AK58" s="58"/>
      <c r="AL58" s="58"/>
      <c r="AM58" s="58"/>
      <c r="AN58" s="58"/>
      <c r="AO58" s="60"/>
      <c r="AP58" s="60"/>
      <c r="AQ58" s="60"/>
      <c r="AR58" s="60"/>
      <c r="AS58" s="59"/>
      <c r="AT58" s="93" t="s">
        <v>158</v>
      </c>
      <c r="AU58" s="90" t="s">
        <v>198</v>
      </c>
      <c r="AV58" s="94" t="s">
        <v>199</v>
      </c>
    </row>
    <row r="59" spans="3:49" ht="103.5" thickBot="1" x14ac:dyDescent="0.3">
      <c r="C59" s="9"/>
      <c r="D59" s="99" t="s">
        <v>202</v>
      </c>
      <c r="E59" s="70"/>
      <c r="F59" s="81" t="s">
        <v>201</v>
      </c>
      <c r="G59" s="71"/>
      <c r="H59" s="72" t="s">
        <v>203</v>
      </c>
      <c r="I59" s="147" t="s">
        <v>188</v>
      </c>
      <c r="J59" s="147" t="s">
        <v>20</v>
      </c>
      <c r="K59" s="147" t="s">
        <v>14</v>
      </c>
      <c r="L59" s="149">
        <v>58</v>
      </c>
      <c r="M59" s="150" t="s">
        <v>470</v>
      </c>
      <c r="N59" s="150" t="s">
        <v>50</v>
      </c>
      <c r="O59" s="150" t="s">
        <v>50</v>
      </c>
      <c r="P59" s="150" t="s">
        <v>9</v>
      </c>
      <c r="Q59" s="150" t="s">
        <v>10</v>
      </c>
      <c r="R59" s="150" t="s">
        <v>10</v>
      </c>
      <c r="S59" s="150" t="s">
        <v>160</v>
      </c>
      <c r="T59" s="150" t="s">
        <v>10</v>
      </c>
      <c r="U59" s="150" t="s">
        <v>10</v>
      </c>
      <c r="V59" s="150" t="s">
        <v>10</v>
      </c>
      <c r="W59" s="150" t="s">
        <v>9</v>
      </c>
      <c r="X59" s="150" t="s">
        <v>9</v>
      </c>
      <c r="Y59" s="55">
        <v>4000000</v>
      </c>
      <c r="Z59" s="56">
        <f>Таблица4[[#This Row],[Цена площади]]/Таблица4[[#This Row],[S м2]]</f>
        <v>68965.517241379304</v>
      </c>
      <c r="AA59" s="57">
        <f>Таблица4[[#This Row],[Цена площади]]</f>
        <v>4000000</v>
      </c>
      <c r="AB59" s="58">
        <f>Таблица4[[#This Row],[Цены
за квадрат (Ц1)]]</f>
        <v>68965.517241379304</v>
      </c>
      <c r="AC59" s="56">
        <f>Таблица4[[#This Row],[Только раздельные / распашные комнаты]]</f>
        <v>4000000</v>
      </c>
      <c r="AD59" s="56">
        <f>Таблица4[[#This Row],[Цены
за квадрат (Ц2)]]</f>
        <v>68965.517241379304</v>
      </c>
      <c r="AE59" s="58" t="s">
        <v>9</v>
      </c>
      <c r="AF59" s="58" t="s">
        <v>9</v>
      </c>
      <c r="AG59" s="58"/>
      <c r="AH59" s="58"/>
      <c r="AI59" s="58"/>
      <c r="AJ59" s="58"/>
      <c r="AK59" s="58"/>
      <c r="AL59" s="58"/>
      <c r="AM59" s="58"/>
      <c r="AN59" s="58"/>
      <c r="AO59" s="60"/>
      <c r="AP59" s="60"/>
      <c r="AQ59" s="60"/>
      <c r="AR59" s="60"/>
      <c r="AS59" s="59"/>
      <c r="AT59" s="93" t="s">
        <v>158</v>
      </c>
      <c r="AU59" s="90" t="s">
        <v>204</v>
      </c>
      <c r="AV59" s="94" t="s">
        <v>205</v>
      </c>
    </row>
    <row r="60" spans="3:49" ht="103.5" thickBot="1" x14ac:dyDescent="0.3">
      <c r="C60" s="9"/>
      <c r="D60" s="73" t="s">
        <v>93</v>
      </c>
      <c r="E60" s="70"/>
      <c r="F60" s="80" t="s">
        <v>92</v>
      </c>
      <c r="G60" s="71"/>
      <c r="H60" s="72" t="s">
        <v>69</v>
      </c>
      <c r="I60" s="147" t="s">
        <v>464</v>
      </c>
      <c r="J60" s="147" t="s">
        <v>70</v>
      </c>
      <c r="K60" s="148">
        <v>2</v>
      </c>
      <c r="L60" s="149">
        <v>50.6</v>
      </c>
      <c r="M60" s="168" t="s">
        <v>10</v>
      </c>
      <c r="N60" s="150" t="s">
        <v>10</v>
      </c>
      <c r="O60" s="150" t="s">
        <v>50</v>
      </c>
      <c r="P60" s="150" t="s">
        <v>9</v>
      </c>
      <c r="Q60" s="150" t="s">
        <v>10</v>
      </c>
      <c r="R60" s="150" t="s">
        <v>10</v>
      </c>
      <c r="S60" s="150" t="s">
        <v>9</v>
      </c>
      <c r="T60" s="150" t="s">
        <v>10</v>
      </c>
      <c r="U60" s="150" t="s">
        <v>50</v>
      </c>
      <c r="V60" s="150" t="s">
        <v>10</v>
      </c>
      <c r="W60" s="150" t="s">
        <v>9</v>
      </c>
      <c r="X60" s="150" t="s">
        <v>9</v>
      </c>
      <c r="Y60" s="55">
        <v>4050000</v>
      </c>
      <c r="Z60" s="56">
        <f>Таблица4[[#This Row],[Цена площади]]/Таблица4[[#This Row],[S м2]]</f>
        <v>80039.5256916996</v>
      </c>
      <c r="AA60" s="57">
        <f>Таблица4[[#This Row],[Цена площади]]</f>
        <v>4050000</v>
      </c>
      <c r="AB60" s="58">
        <f>Таблица4[[#This Row],[Цены
за квадрат (Ц1)]]</f>
        <v>80039.5256916996</v>
      </c>
      <c r="AC60" s="56">
        <f>Таблица4[[#This Row],[Только раздельные / распашные комнаты]]</f>
        <v>4050000</v>
      </c>
      <c r="AD60" s="56">
        <f>Таблица4[[#This Row],[Цены
за квадрат (Ц2)]]</f>
        <v>80039.5256916996</v>
      </c>
      <c r="AE60" s="58" t="s">
        <v>9</v>
      </c>
      <c r="AF60" s="58" t="s">
        <v>9</v>
      </c>
      <c r="AG60" s="58"/>
      <c r="AH60" s="58"/>
      <c r="AI60" s="58"/>
      <c r="AJ60" s="58"/>
      <c r="AK60" s="58"/>
      <c r="AL60" s="58"/>
      <c r="AM60" s="58"/>
      <c r="AN60" s="58"/>
      <c r="AO60" s="59"/>
      <c r="AP60" s="59"/>
      <c r="AQ60" s="59"/>
      <c r="AR60" s="59"/>
      <c r="AS60" s="59"/>
      <c r="AT60" s="93" t="s">
        <v>81</v>
      </c>
      <c r="AU60" s="90" t="s">
        <v>95</v>
      </c>
      <c r="AV60" s="66" t="s">
        <v>94</v>
      </c>
    </row>
    <row r="61" spans="3:49" ht="103.5" thickBot="1" x14ac:dyDescent="0.3">
      <c r="C61" s="9"/>
      <c r="D61" s="73" t="s">
        <v>131</v>
      </c>
      <c r="E61" s="70"/>
      <c r="F61" s="81" t="s">
        <v>139</v>
      </c>
      <c r="G61" s="71"/>
      <c r="H61" s="72" t="s">
        <v>63</v>
      </c>
      <c r="I61" s="147" t="s">
        <v>464</v>
      </c>
      <c r="J61" s="147" t="s">
        <v>10</v>
      </c>
      <c r="K61" s="148">
        <v>2</v>
      </c>
      <c r="L61" s="149">
        <v>49.1</v>
      </c>
      <c r="M61" s="168" t="s">
        <v>10</v>
      </c>
      <c r="N61" s="150" t="s">
        <v>10</v>
      </c>
      <c r="O61" s="150" t="s">
        <v>10</v>
      </c>
      <c r="P61" s="150" t="s">
        <v>9</v>
      </c>
      <c r="Q61" s="150" t="s">
        <v>10</v>
      </c>
      <c r="R61" s="150" t="s">
        <v>10</v>
      </c>
      <c r="S61" s="150" t="s">
        <v>10</v>
      </c>
      <c r="T61" s="150" t="s">
        <v>10</v>
      </c>
      <c r="U61" s="150" t="s">
        <v>50</v>
      </c>
      <c r="V61" s="150" t="s">
        <v>9</v>
      </c>
      <c r="W61" s="150" t="s">
        <v>9</v>
      </c>
      <c r="X61" s="150" t="s">
        <v>10</v>
      </c>
      <c r="Y61" s="55">
        <v>4150000</v>
      </c>
      <c r="Z61" s="56">
        <f>Таблица4[[#This Row],[Цена площади]]/Таблица4[[#This Row],[S м2]]</f>
        <v>84521.3849287169</v>
      </c>
      <c r="AA61" s="57">
        <f>Таблица4[[#This Row],[Цена площади]]</f>
        <v>4150000</v>
      </c>
      <c r="AB61" s="58">
        <f>Таблица4[[#This Row],[Цены
за квадрат (Ц1)]]</f>
        <v>84521.3849287169</v>
      </c>
      <c r="AC61" s="56">
        <f>Таблица4[[#This Row],[Только раздельные / распашные комнаты]]</f>
        <v>4150000</v>
      </c>
      <c r="AD61" s="56">
        <f>Таблица4[[#This Row],[Цены
за квадрат (Ц2)]]</f>
        <v>84521.3849287169</v>
      </c>
      <c r="AE61" s="58" t="s">
        <v>9</v>
      </c>
      <c r="AF61" s="58" t="s">
        <v>9</v>
      </c>
      <c r="AG61" s="58"/>
      <c r="AH61" s="58"/>
      <c r="AI61" s="58"/>
      <c r="AJ61" s="58"/>
      <c r="AK61" s="58"/>
      <c r="AL61" s="58"/>
      <c r="AM61" s="58"/>
      <c r="AN61" s="58"/>
      <c r="AO61" s="59"/>
      <c r="AP61" s="59"/>
      <c r="AQ61" s="59"/>
      <c r="AR61" s="59"/>
      <c r="AS61" s="59"/>
      <c r="AT61" s="93" t="s">
        <v>157</v>
      </c>
      <c r="AU61" s="90" t="s">
        <v>140</v>
      </c>
      <c r="AV61" s="98" t="s">
        <v>141</v>
      </c>
    </row>
    <row r="62" spans="3:49" ht="103.5" thickBot="1" x14ac:dyDescent="0.3">
      <c r="C62" s="9"/>
      <c r="D62" s="73" t="s">
        <v>104</v>
      </c>
      <c r="E62" s="70"/>
      <c r="F62" s="83" t="s">
        <v>124</v>
      </c>
      <c r="G62" s="71"/>
      <c r="H62" s="72" t="s">
        <v>69</v>
      </c>
      <c r="I62" s="147" t="s">
        <v>167</v>
      </c>
      <c r="J62" s="147" t="s">
        <v>54</v>
      </c>
      <c r="K62" s="148">
        <v>2</v>
      </c>
      <c r="L62" s="149">
        <v>53</v>
      </c>
      <c r="M62" s="168" t="s">
        <v>10</v>
      </c>
      <c r="N62" s="150" t="s">
        <v>9</v>
      </c>
      <c r="O62" s="150" t="s">
        <v>10</v>
      </c>
      <c r="P62" s="150" t="s">
        <v>9</v>
      </c>
      <c r="Q62" s="150" t="s">
        <v>10</v>
      </c>
      <c r="R62" s="150" t="s">
        <v>10</v>
      </c>
      <c r="S62" s="150" t="s">
        <v>10</v>
      </c>
      <c r="T62" s="150" t="s">
        <v>10</v>
      </c>
      <c r="U62" s="150" t="s">
        <v>10</v>
      </c>
      <c r="V62" s="150" t="s">
        <v>10</v>
      </c>
      <c r="W62" s="150" t="s">
        <v>9</v>
      </c>
      <c r="X62" s="150" t="s">
        <v>9</v>
      </c>
      <c r="Y62" s="55">
        <v>4400000</v>
      </c>
      <c r="Z62" s="56">
        <f>Таблица4[[#This Row],[Цена площади]]/Таблица4[[#This Row],[S м2]]</f>
        <v>83018.867924528298</v>
      </c>
      <c r="AA62" s="57">
        <f>Таблица4[[#This Row],[Цена площади]]</f>
        <v>4400000</v>
      </c>
      <c r="AB62" s="58">
        <f>Таблица4[[#This Row],[Цены
за квадрат (Ц1)]]</f>
        <v>83018.867924528298</v>
      </c>
      <c r="AC62" s="56">
        <f>Таблица4[[#This Row],[Только раздельные / распашные комнаты]]</f>
        <v>4400000</v>
      </c>
      <c r="AD62" s="56">
        <f>Таблица4[[#This Row],[Цены
за квадрат (Ц2)]]</f>
        <v>83018.867924528298</v>
      </c>
      <c r="AE62" s="58" t="s">
        <v>9</v>
      </c>
      <c r="AF62" s="58" t="s">
        <v>9</v>
      </c>
      <c r="AG62" s="58"/>
      <c r="AH62" s="58"/>
      <c r="AI62" s="58"/>
      <c r="AJ62" s="58"/>
      <c r="AK62" s="58"/>
      <c r="AL62" s="58"/>
      <c r="AM62" s="58"/>
      <c r="AN62" s="58"/>
      <c r="AO62" s="59"/>
      <c r="AP62" s="59"/>
      <c r="AQ62" s="59"/>
      <c r="AR62" s="59"/>
      <c r="AS62" s="59"/>
      <c r="AT62" s="93" t="s">
        <v>155</v>
      </c>
      <c r="AU62" s="90" t="s">
        <v>122</v>
      </c>
      <c r="AV62" s="98" t="s">
        <v>121</v>
      </c>
    </row>
    <row r="63" spans="3:49" ht="150.75" thickBot="1" x14ac:dyDescent="0.3">
      <c r="C63" s="9"/>
      <c r="D63" s="73" t="s">
        <v>174</v>
      </c>
      <c r="E63" s="70"/>
      <c r="F63" s="81" t="s">
        <v>173</v>
      </c>
      <c r="G63" s="71"/>
      <c r="H63" s="72" t="s">
        <v>322</v>
      </c>
      <c r="I63" s="147" t="s">
        <v>467</v>
      </c>
      <c r="J63" s="147" t="s">
        <v>9</v>
      </c>
      <c r="K63" s="147" t="s">
        <v>70</v>
      </c>
      <c r="L63" s="149">
        <v>55</v>
      </c>
      <c r="M63" s="168" t="s">
        <v>10</v>
      </c>
      <c r="N63" s="150" t="s">
        <v>10</v>
      </c>
      <c r="O63" s="150" t="s">
        <v>10</v>
      </c>
      <c r="P63" s="150" t="s">
        <v>9</v>
      </c>
      <c r="Q63" s="150" t="s">
        <v>9</v>
      </c>
      <c r="R63" s="150" t="s">
        <v>10</v>
      </c>
      <c r="S63" s="150" t="s">
        <v>10</v>
      </c>
      <c r="T63" s="150" t="s">
        <v>10</v>
      </c>
      <c r="U63" s="150" t="s">
        <v>10</v>
      </c>
      <c r="V63" s="150" t="s">
        <v>9</v>
      </c>
      <c r="W63" s="150" t="s">
        <v>9</v>
      </c>
      <c r="X63" s="150" t="s">
        <v>10</v>
      </c>
      <c r="Y63" s="55">
        <v>2500000</v>
      </c>
      <c r="Z63" s="56">
        <f>Таблица4[[#This Row],[Цена площади]]/Таблица4[[#This Row],[S м2]]</f>
        <v>45454.545454545456</v>
      </c>
      <c r="AA63" s="57">
        <f>Таблица4[[#This Row],[Цена площади]]</f>
        <v>2500000</v>
      </c>
      <c r="AB63" s="58">
        <f>Таблица4[[#This Row],[Цены
за квадрат (Ц1)]]</f>
        <v>45454.545454545456</v>
      </c>
      <c r="AC63" s="56" t="s">
        <v>9</v>
      </c>
      <c r="AD63" s="56" t="s">
        <v>9</v>
      </c>
      <c r="AE63" s="58" t="str">
        <f>Таблица4[[#This Row],[Отнимаем старые дома]]</f>
        <v>➖</v>
      </c>
      <c r="AF63" s="58" t="str">
        <f>Таблица4[[#This Row],[Столбец6]]</f>
        <v>➖</v>
      </c>
      <c r="AG63" s="58"/>
      <c r="AH63" s="58"/>
      <c r="AI63" s="58"/>
      <c r="AJ63" s="58"/>
      <c r="AK63" s="58"/>
      <c r="AL63" s="58"/>
      <c r="AM63" s="58"/>
      <c r="AN63" s="58"/>
      <c r="AO63" s="60"/>
      <c r="AP63" s="60"/>
      <c r="AQ63" s="60"/>
      <c r="AR63" s="60"/>
      <c r="AS63" s="59"/>
      <c r="AT63" s="93" t="s">
        <v>435</v>
      </c>
      <c r="AU63" s="90" t="s">
        <v>434</v>
      </c>
      <c r="AV63" s="134" t="s">
        <v>433</v>
      </c>
      <c r="AW63" s="108">
        <v>44581</v>
      </c>
    </row>
    <row r="64" spans="3:49" ht="103.5" thickBot="1" x14ac:dyDescent="0.3">
      <c r="C64" s="9"/>
      <c r="D64" s="73" t="s">
        <v>33</v>
      </c>
      <c r="E64" s="70"/>
      <c r="F64" s="81" t="s">
        <v>255</v>
      </c>
      <c r="G64" s="71"/>
      <c r="H64" s="72" t="s">
        <v>430</v>
      </c>
      <c r="I64" s="147" t="s">
        <v>467</v>
      </c>
      <c r="J64" s="147" t="s">
        <v>9</v>
      </c>
      <c r="K64" s="147" t="s">
        <v>14</v>
      </c>
      <c r="L64" s="149">
        <v>58</v>
      </c>
      <c r="M64" s="150" t="s">
        <v>470</v>
      </c>
      <c r="N64" s="169" t="s">
        <v>50</v>
      </c>
      <c r="O64" s="169" t="s">
        <v>50</v>
      </c>
      <c r="P64" s="150" t="s">
        <v>50</v>
      </c>
      <c r="Q64" s="150" t="s">
        <v>9</v>
      </c>
      <c r="R64" s="150" t="s">
        <v>9</v>
      </c>
      <c r="S64" s="150" t="s">
        <v>10</v>
      </c>
      <c r="T64" s="150" t="s">
        <v>10</v>
      </c>
      <c r="U64" s="150" t="s">
        <v>10</v>
      </c>
      <c r="V64" s="150" t="s">
        <v>9</v>
      </c>
      <c r="W64" s="150" t="s">
        <v>9</v>
      </c>
      <c r="X64" s="150" t="s">
        <v>9</v>
      </c>
      <c r="Y64" s="55">
        <v>2590000</v>
      </c>
      <c r="Z64" s="56">
        <f>Таблица4[[#This Row],[Цена площади]]/Таблица4[[#This Row],[S м2]]</f>
        <v>44655.172413793101</v>
      </c>
      <c r="AA64" s="57">
        <f>Таблица4[[#This Row],[Цена площади]]</f>
        <v>2590000</v>
      </c>
      <c r="AB64" s="58">
        <f>Таблица4[[#This Row],[Цены
за квадрат (Ц1)]]</f>
        <v>44655.172413793101</v>
      </c>
      <c r="AC64" s="56" t="s">
        <v>9</v>
      </c>
      <c r="AD64" s="56" t="s">
        <v>9</v>
      </c>
      <c r="AE64" s="58" t="str">
        <f>Таблица4[[#This Row],[Отнимаем старые дома]]</f>
        <v>➖</v>
      </c>
      <c r="AF64" s="58" t="str">
        <f>Таблица4[[#This Row],[Столбец6]]</f>
        <v>➖</v>
      </c>
      <c r="AG64" s="58"/>
      <c r="AH64" s="58"/>
      <c r="AI64" s="58"/>
      <c r="AJ64" s="58"/>
      <c r="AK64" s="58"/>
      <c r="AL64" s="58"/>
      <c r="AM64" s="58"/>
      <c r="AN64" s="58"/>
      <c r="AO64" s="60"/>
      <c r="AP64" s="60"/>
      <c r="AQ64" s="60"/>
      <c r="AR64" s="60"/>
      <c r="AS64" s="59"/>
      <c r="AT64" s="93" t="s">
        <v>429</v>
      </c>
      <c r="AU64" s="90" t="s">
        <v>436</v>
      </c>
      <c r="AV64" s="94" t="s">
        <v>256</v>
      </c>
      <c r="AW64" s="108">
        <v>44581</v>
      </c>
    </row>
    <row r="65" spans="3:49" ht="103.5" thickBot="1" x14ac:dyDescent="0.3">
      <c r="C65" s="9"/>
      <c r="D65" s="73" t="s">
        <v>251</v>
      </c>
      <c r="E65" s="70"/>
      <c r="F65" s="81" t="s">
        <v>248</v>
      </c>
      <c r="G65" s="122"/>
      <c r="H65" s="127" t="s">
        <v>252</v>
      </c>
      <c r="I65" s="147" t="s">
        <v>467</v>
      </c>
      <c r="J65" s="147" t="s">
        <v>9</v>
      </c>
      <c r="K65" s="147" t="s">
        <v>14</v>
      </c>
      <c r="L65" s="149">
        <v>63.7</v>
      </c>
      <c r="M65" s="150" t="s">
        <v>470</v>
      </c>
      <c r="N65" s="169" t="s">
        <v>50</v>
      </c>
      <c r="O65" s="169" t="s">
        <v>50</v>
      </c>
      <c r="P65" s="150" t="s">
        <v>10</v>
      </c>
      <c r="Q65" s="150" t="s">
        <v>9</v>
      </c>
      <c r="R65" s="150" t="s">
        <v>9</v>
      </c>
      <c r="S65" s="150" t="s">
        <v>50</v>
      </c>
      <c r="T65" s="150" t="s">
        <v>10</v>
      </c>
      <c r="U65" s="150" t="s">
        <v>10</v>
      </c>
      <c r="V65" s="150" t="s">
        <v>9</v>
      </c>
      <c r="W65" s="150" t="s">
        <v>9</v>
      </c>
      <c r="X65" s="150" t="s">
        <v>9</v>
      </c>
      <c r="Y65" s="55">
        <v>2800000</v>
      </c>
      <c r="Z65" s="56">
        <f>Таблица4[[#This Row],[Цена площади]]/Таблица4[[#This Row],[S м2]]</f>
        <v>43956.043956043955</v>
      </c>
      <c r="AA65" s="57">
        <f>Таблица4[[#This Row],[Цена площади]]</f>
        <v>2800000</v>
      </c>
      <c r="AB65" s="58">
        <f>Таблица4[[#This Row],[Цены
за квадрат (Ц1)]]</f>
        <v>43956.043956043955</v>
      </c>
      <c r="AC65" s="56" t="s">
        <v>9</v>
      </c>
      <c r="AD65" s="56" t="s">
        <v>9</v>
      </c>
      <c r="AE65" s="58" t="str">
        <f>Таблица4[[#This Row],[Отнимаем старые дома]]</f>
        <v>➖</v>
      </c>
      <c r="AF65" s="58" t="str">
        <f>Таблица4[[#This Row],[Столбец6]]</f>
        <v>➖</v>
      </c>
      <c r="AG65" s="58"/>
      <c r="AH65" s="58"/>
      <c r="AI65" s="58"/>
      <c r="AJ65" s="58"/>
      <c r="AK65" s="58"/>
      <c r="AL65" s="58"/>
      <c r="AM65" s="58"/>
      <c r="AN65" s="58"/>
      <c r="AO65" s="60"/>
      <c r="AP65" s="60"/>
      <c r="AQ65" s="60"/>
      <c r="AR65" s="60"/>
      <c r="AS65" s="59"/>
      <c r="AT65" s="93" t="s">
        <v>253</v>
      </c>
      <c r="AU65" s="119" t="s">
        <v>254</v>
      </c>
      <c r="AV65" s="120" t="s">
        <v>424</v>
      </c>
      <c r="AW65" s="111"/>
    </row>
    <row r="66" spans="3:49" ht="103.5" thickBot="1" x14ac:dyDescent="0.3">
      <c r="C66" s="9"/>
      <c r="D66" s="73" t="s">
        <v>283</v>
      </c>
      <c r="E66" s="70"/>
      <c r="F66" s="81" t="s">
        <v>282</v>
      </c>
      <c r="G66" s="71"/>
      <c r="H66" s="72" t="s">
        <v>252</v>
      </c>
      <c r="I66" s="147" t="s">
        <v>284</v>
      </c>
      <c r="J66" s="147" t="s">
        <v>70</v>
      </c>
      <c r="K66" s="147" t="s">
        <v>70</v>
      </c>
      <c r="L66" s="149">
        <v>42</v>
      </c>
      <c r="M66" s="150" t="s">
        <v>10</v>
      </c>
      <c r="N66" s="150" t="s">
        <v>10</v>
      </c>
      <c r="O66" s="150" t="s">
        <v>9</v>
      </c>
      <c r="P66" s="150" t="s">
        <v>10</v>
      </c>
      <c r="Q66" s="150" t="s">
        <v>9</v>
      </c>
      <c r="R66" s="150" t="s">
        <v>9</v>
      </c>
      <c r="S66" s="150" t="s">
        <v>10</v>
      </c>
      <c r="T66" s="150" t="s">
        <v>10</v>
      </c>
      <c r="U66" s="150" t="s">
        <v>10</v>
      </c>
      <c r="V66" s="150" t="s">
        <v>10</v>
      </c>
      <c r="W66" s="150" t="s">
        <v>10</v>
      </c>
      <c r="X66" s="150" t="s">
        <v>9</v>
      </c>
      <c r="Y66" s="55">
        <v>3200000</v>
      </c>
      <c r="Z66" s="56">
        <f>Таблица4[[#This Row],[Цена площади]]/Таблица4[[#This Row],[S м2]]</f>
        <v>76190.476190476184</v>
      </c>
      <c r="AA66" s="57">
        <f>Таблица4[[#This Row],[Цена площади]]</f>
        <v>3200000</v>
      </c>
      <c r="AB66" s="58">
        <f>Таблица4[[#This Row],[Цены
за квадрат (Ц1)]]</f>
        <v>76190.476190476184</v>
      </c>
      <c r="AC66" s="56" t="s">
        <v>9</v>
      </c>
      <c r="AD66" s="56" t="s">
        <v>9</v>
      </c>
      <c r="AE66" s="58" t="str">
        <f>Таблица4[[#This Row],[Отнимаем старые дома]]</f>
        <v>➖</v>
      </c>
      <c r="AF66" s="58" t="str">
        <f>Таблица4[[#This Row],[Столбец6]]</f>
        <v>➖</v>
      </c>
      <c r="AG66" s="58"/>
      <c r="AH66" s="58"/>
      <c r="AI66" s="58"/>
      <c r="AJ66" s="58"/>
      <c r="AK66" s="58"/>
      <c r="AL66" s="58"/>
      <c r="AM66" s="58"/>
      <c r="AN66" s="58"/>
      <c r="AO66" s="60"/>
      <c r="AP66" s="60"/>
      <c r="AQ66" s="60"/>
      <c r="AR66" s="60"/>
      <c r="AS66" s="59"/>
      <c r="AT66" s="93" t="s">
        <v>506</v>
      </c>
      <c r="AU66" s="90" t="s">
        <v>507</v>
      </c>
      <c r="AV66" s="94" t="s">
        <v>293</v>
      </c>
      <c r="AW66" s="108">
        <v>44613</v>
      </c>
    </row>
    <row r="67" spans="3:49" ht="120.75" thickBot="1" x14ac:dyDescent="0.3">
      <c r="C67" s="9"/>
      <c r="D67" s="73" t="s">
        <v>283</v>
      </c>
      <c r="E67" s="70"/>
      <c r="F67" s="81" t="s">
        <v>282</v>
      </c>
      <c r="G67" s="71"/>
      <c r="H67" s="72" t="s">
        <v>252</v>
      </c>
      <c r="I67" s="147" t="s">
        <v>284</v>
      </c>
      <c r="J67" s="147" t="s">
        <v>70</v>
      </c>
      <c r="K67" s="147" t="s">
        <v>14</v>
      </c>
      <c r="L67" s="149">
        <v>61</v>
      </c>
      <c r="M67" s="150" t="s">
        <v>470</v>
      </c>
      <c r="N67" s="150" t="s">
        <v>10</v>
      </c>
      <c r="O67" s="150" t="s">
        <v>10</v>
      </c>
      <c r="P67" s="150" t="s">
        <v>10</v>
      </c>
      <c r="Q67" s="150" t="s">
        <v>9</v>
      </c>
      <c r="R67" s="150" t="s">
        <v>9</v>
      </c>
      <c r="S67" s="150" t="s">
        <v>10</v>
      </c>
      <c r="T67" s="150" t="s">
        <v>10</v>
      </c>
      <c r="U67" s="150" t="s">
        <v>10</v>
      </c>
      <c r="V67" s="150" t="s">
        <v>10</v>
      </c>
      <c r="W67" s="150" t="s">
        <v>9</v>
      </c>
      <c r="X67" s="150" t="s">
        <v>9</v>
      </c>
      <c r="Y67" s="55">
        <v>3300000</v>
      </c>
      <c r="Z67" s="56">
        <f>Таблица4[[#This Row],[Цена площади]]/Таблица4[[#This Row],[S м2]]</f>
        <v>54098.360655737706</v>
      </c>
      <c r="AA67" s="57">
        <f>Таблица4[[#This Row],[Цена площади]]</f>
        <v>3300000</v>
      </c>
      <c r="AB67" s="58">
        <f>Таблица4[[#This Row],[Цены
за квадрат (Ц1)]]</f>
        <v>54098.360655737706</v>
      </c>
      <c r="AC67" s="56" t="s">
        <v>9</v>
      </c>
      <c r="AD67" s="56" t="s">
        <v>9</v>
      </c>
      <c r="AE67" s="58" t="str">
        <f>Таблица4[[#This Row],[Отнимаем старые дома]]</f>
        <v>➖</v>
      </c>
      <c r="AF67" s="58" t="str">
        <f>Таблица4[[#This Row],[Столбец6]]</f>
        <v>➖</v>
      </c>
      <c r="AG67" s="58"/>
      <c r="AH67" s="58"/>
      <c r="AI67" s="58"/>
      <c r="AJ67" s="58"/>
      <c r="AK67" s="58"/>
      <c r="AL67" s="58"/>
      <c r="AM67" s="58"/>
      <c r="AN67" s="58"/>
      <c r="AO67" s="60"/>
      <c r="AP67" s="60"/>
      <c r="AQ67" s="60"/>
      <c r="AR67" s="60"/>
      <c r="AS67" s="59"/>
      <c r="AT67" s="93" t="s">
        <v>156</v>
      </c>
      <c r="AU67" s="90" t="s">
        <v>442</v>
      </c>
      <c r="AV67" s="94" t="s">
        <v>292</v>
      </c>
      <c r="AW67" s="108">
        <v>44581</v>
      </c>
    </row>
    <row r="68" spans="3:49" ht="103.5" thickBot="1" x14ac:dyDescent="0.3">
      <c r="C68" s="9"/>
      <c r="D68" s="73" t="s">
        <v>125</v>
      </c>
      <c r="E68" s="70"/>
      <c r="F68" s="81" t="s">
        <v>421</v>
      </c>
      <c r="G68" s="71"/>
      <c r="H68" s="72" t="s">
        <v>257</v>
      </c>
      <c r="I68" s="147" t="s">
        <v>312</v>
      </c>
      <c r="J68" s="147" t="s">
        <v>14</v>
      </c>
      <c r="K68" s="147" t="s">
        <v>70</v>
      </c>
      <c r="L68" s="149">
        <v>48</v>
      </c>
      <c r="M68" s="168" t="s">
        <v>10</v>
      </c>
      <c r="N68" s="150" t="s">
        <v>9</v>
      </c>
      <c r="O68" s="150" t="s">
        <v>10</v>
      </c>
      <c r="P68" s="150" t="s">
        <v>9</v>
      </c>
      <c r="Q68" s="150" t="s">
        <v>9</v>
      </c>
      <c r="R68" s="150" t="s">
        <v>9</v>
      </c>
      <c r="S68" s="150" t="s">
        <v>10</v>
      </c>
      <c r="T68" s="150" t="s">
        <v>10</v>
      </c>
      <c r="U68" s="150" t="s">
        <v>50</v>
      </c>
      <c r="V68" s="150" t="s">
        <v>10</v>
      </c>
      <c r="W68" s="150" t="s">
        <v>50</v>
      </c>
      <c r="X68" s="150" t="s">
        <v>10</v>
      </c>
      <c r="Y68" s="55">
        <v>3500000</v>
      </c>
      <c r="Z68" s="56">
        <f>Таблица4[[#This Row],[Цена площади]]/Таблица4[[#This Row],[S м2]]</f>
        <v>72916.666666666672</v>
      </c>
      <c r="AA68" s="57">
        <f>Таблица4[[#This Row],[Цена площади]]</f>
        <v>3500000</v>
      </c>
      <c r="AB68" s="58">
        <f>Таблица4[[#This Row],[Цены
за квадрат (Ц1)]]</f>
        <v>72916.666666666672</v>
      </c>
      <c r="AC68" s="56" t="s">
        <v>9</v>
      </c>
      <c r="AD68" s="56" t="s">
        <v>9</v>
      </c>
      <c r="AE68" s="58" t="str">
        <f>Таблица4[[#This Row],[Отнимаем старые дома]]</f>
        <v>➖</v>
      </c>
      <c r="AF68" s="58" t="str">
        <f>Таблица4[[#This Row],[Столбец6]]</f>
        <v>➖</v>
      </c>
      <c r="AG68" s="58"/>
      <c r="AH68" s="58"/>
      <c r="AI68" s="58"/>
      <c r="AJ68" s="58"/>
      <c r="AK68" s="58"/>
      <c r="AL68" s="58"/>
      <c r="AM68" s="58"/>
      <c r="AN68" s="58"/>
      <c r="AO68" s="49"/>
      <c r="AP68" s="49"/>
      <c r="AQ68" s="49"/>
      <c r="AR68" s="49"/>
      <c r="AS68" s="37"/>
      <c r="AT68" s="93" t="s">
        <v>81</v>
      </c>
      <c r="AU68" s="90" t="s">
        <v>420</v>
      </c>
      <c r="AV68" s="94" t="s">
        <v>419</v>
      </c>
    </row>
    <row r="69" spans="3:49" ht="120.75" thickBot="1" x14ac:dyDescent="0.3">
      <c r="C69" s="9"/>
      <c r="D69" s="73" t="s">
        <v>423</v>
      </c>
      <c r="E69" s="70"/>
      <c r="F69" s="81" t="s">
        <v>422</v>
      </c>
      <c r="G69" s="71"/>
      <c r="H69" s="72" t="s">
        <v>504</v>
      </c>
      <c r="I69" s="147" t="s">
        <v>469</v>
      </c>
      <c r="J69" s="147" t="s">
        <v>9</v>
      </c>
      <c r="K69" s="147" t="s">
        <v>70</v>
      </c>
      <c r="L69" s="149">
        <v>47</v>
      </c>
      <c r="M69" s="150" t="s">
        <v>10</v>
      </c>
      <c r="N69" s="150" t="s">
        <v>9</v>
      </c>
      <c r="O69" s="150" t="s">
        <v>10</v>
      </c>
      <c r="P69" s="150" t="s">
        <v>9</v>
      </c>
      <c r="Q69" s="150" t="s">
        <v>9</v>
      </c>
      <c r="R69" s="150" t="s">
        <v>9</v>
      </c>
      <c r="S69" s="150" t="s">
        <v>10</v>
      </c>
      <c r="T69" s="150" t="s">
        <v>9</v>
      </c>
      <c r="U69" s="150" t="s">
        <v>10</v>
      </c>
      <c r="V69" s="150" t="s">
        <v>10</v>
      </c>
      <c r="W69" s="150" t="s">
        <v>10</v>
      </c>
      <c r="X69" s="150" t="s">
        <v>9</v>
      </c>
      <c r="Y69" s="55">
        <v>3500000</v>
      </c>
      <c r="Z69" s="56">
        <f>Таблица4[[#This Row],[Цена площади]]/Таблица4[[#This Row],[S м2]]</f>
        <v>74468.085106382976</v>
      </c>
      <c r="AA69" s="57">
        <f>Таблица4[[#This Row],[Цена площади]]</f>
        <v>3500000</v>
      </c>
      <c r="AB69" s="58">
        <f>Таблица4[[#This Row],[Цены
за квадрат (Ц1)]]</f>
        <v>74468.085106382976</v>
      </c>
      <c r="AC69" s="56" t="s">
        <v>9</v>
      </c>
      <c r="AD69" s="56" t="s">
        <v>9</v>
      </c>
      <c r="AE69" s="58" t="str">
        <f>Таблица4[[#This Row],[Отнимаем старые дома]]</f>
        <v>➖</v>
      </c>
      <c r="AF69" s="58" t="str">
        <f>Таблица4[[#This Row],[Столбец6]]</f>
        <v>➖</v>
      </c>
      <c r="AG69" s="58"/>
      <c r="AH69" s="58"/>
      <c r="AI69" s="58"/>
      <c r="AJ69" s="58"/>
      <c r="AK69" s="58"/>
      <c r="AL69" s="58"/>
      <c r="AM69" s="58"/>
      <c r="AN69" s="58"/>
      <c r="AO69" s="49"/>
      <c r="AP69" s="49"/>
      <c r="AQ69" s="49"/>
      <c r="AR69" s="49"/>
      <c r="AS69" s="37"/>
      <c r="AT69" s="93" t="s">
        <v>505</v>
      </c>
      <c r="AU69" s="90" t="s">
        <v>418</v>
      </c>
      <c r="AV69" s="94" t="s">
        <v>417</v>
      </c>
      <c r="AW69" s="108">
        <v>44582</v>
      </c>
    </row>
    <row r="70" spans="3:49" ht="103.5" thickBot="1" x14ac:dyDescent="0.3">
      <c r="C70" s="9"/>
      <c r="D70" s="113" t="s">
        <v>259</v>
      </c>
      <c r="E70" s="114"/>
      <c r="F70" s="115" t="s">
        <v>338</v>
      </c>
      <c r="G70" s="116"/>
      <c r="H70" s="117" t="s">
        <v>334</v>
      </c>
      <c r="I70" s="151" t="s">
        <v>179</v>
      </c>
      <c r="J70" s="151" t="s">
        <v>14</v>
      </c>
      <c r="K70" s="151" t="s">
        <v>70</v>
      </c>
      <c r="L70" s="152">
        <v>46</v>
      </c>
      <c r="M70" s="153" t="s">
        <v>9</v>
      </c>
      <c r="N70" s="153" t="s">
        <v>9</v>
      </c>
      <c r="O70" s="153" t="s">
        <v>10</v>
      </c>
      <c r="P70" s="153" t="s">
        <v>9</v>
      </c>
      <c r="Q70" s="153" t="s">
        <v>10</v>
      </c>
      <c r="R70" s="153" t="s">
        <v>9</v>
      </c>
      <c r="S70" s="153" t="s">
        <v>9</v>
      </c>
      <c r="T70" s="153" t="s">
        <v>9</v>
      </c>
      <c r="U70" s="153" t="s">
        <v>10</v>
      </c>
      <c r="V70" s="153" t="s">
        <v>10</v>
      </c>
      <c r="W70" s="153" t="s">
        <v>9</v>
      </c>
      <c r="X70" s="153" t="s">
        <v>10</v>
      </c>
      <c r="Y70" s="53">
        <v>2950000</v>
      </c>
      <c r="Z70" s="54">
        <f>Таблица4[[#This Row],[Цена площади]]/Таблица4[[#This Row],[S м2]]</f>
        <v>64130.434782608696</v>
      </c>
      <c r="AA70" s="57" t="s">
        <v>9</v>
      </c>
      <c r="AB70" s="58" t="s">
        <v>9</v>
      </c>
      <c r="AC70" s="56" t="str">
        <f>Таблица4[[#This Row],[Только раздельные / распашные комнаты]]</f>
        <v>➖</v>
      </c>
      <c r="AD70" s="56" t="str">
        <f>Таблица4[[#This Row],[Цены
за квадрат (Ц2)]]</f>
        <v>➖</v>
      </c>
      <c r="AE70" s="58" t="str">
        <f>Таблица4[[#This Row],[Отнимаем старые дома]]</f>
        <v>➖</v>
      </c>
      <c r="AF70" s="58" t="str">
        <f>Таблица4[[#This Row],[Столбец6]]</f>
        <v>➖</v>
      </c>
      <c r="AG70" s="58"/>
      <c r="AH70" s="58"/>
      <c r="AI70" s="58"/>
      <c r="AJ70" s="58"/>
      <c r="AK70" s="54"/>
      <c r="AL70" s="54"/>
      <c r="AM70" s="54"/>
      <c r="AN70" s="54"/>
      <c r="AO70" s="53">
        <v>2950000</v>
      </c>
      <c r="AP70" s="53">
        <f>Таблица4[[#This Row],[Продано]]/Таблица4[[#This Row],[S м2]]</f>
        <v>64130.434782608696</v>
      </c>
      <c r="AQ70" s="53" t="s">
        <v>9</v>
      </c>
      <c r="AR70" s="53" t="s">
        <v>9</v>
      </c>
      <c r="AS70" s="54"/>
      <c r="AT70" s="93" t="s">
        <v>158</v>
      </c>
      <c r="AU70" s="119" t="s">
        <v>337</v>
      </c>
      <c r="AV70" s="120" t="s">
        <v>356</v>
      </c>
      <c r="AW70" s="108">
        <v>44580</v>
      </c>
    </row>
    <row r="71" spans="3:49" ht="103.5" thickBot="1" x14ac:dyDescent="0.3">
      <c r="C71" s="9"/>
      <c r="D71" s="113" t="s">
        <v>134</v>
      </c>
      <c r="E71" s="114"/>
      <c r="F71" s="115" t="s">
        <v>328</v>
      </c>
      <c r="G71" s="116"/>
      <c r="H71" s="117" t="s">
        <v>69</v>
      </c>
      <c r="I71" s="151" t="s">
        <v>188</v>
      </c>
      <c r="J71" s="151" t="s">
        <v>20</v>
      </c>
      <c r="K71" s="151" t="s">
        <v>70</v>
      </c>
      <c r="L71" s="152">
        <v>43</v>
      </c>
      <c r="M71" s="153" t="s">
        <v>9</v>
      </c>
      <c r="N71" s="153" t="s">
        <v>50</v>
      </c>
      <c r="O71" s="153" t="s">
        <v>10</v>
      </c>
      <c r="P71" s="154" t="s">
        <v>50</v>
      </c>
      <c r="Q71" s="153" t="s">
        <v>10</v>
      </c>
      <c r="R71" s="153" t="s">
        <v>9</v>
      </c>
      <c r="S71" s="153" t="s">
        <v>10</v>
      </c>
      <c r="T71" s="153" t="s">
        <v>50</v>
      </c>
      <c r="U71" s="153" t="s">
        <v>50</v>
      </c>
      <c r="V71" s="153" t="s">
        <v>10</v>
      </c>
      <c r="W71" s="153" t="s">
        <v>10</v>
      </c>
      <c r="X71" s="153" t="s">
        <v>9</v>
      </c>
      <c r="Y71" s="53">
        <v>3300000</v>
      </c>
      <c r="Z71" s="54">
        <f>Таблица4[[#This Row],[Цена площади]]/Таблица4[[#This Row],[S м2]]</f>
        <v>76744.186046511633</v>
      </c>
      <c r="AA71" s="57" t="s">
        <v>9</v>
      </c>
      <c r="AB71" s="58" t="s">
        <v>9</v>
      </c>
      <c r="AC71" s="56" t="str">
        <f>Таблица4[[#This Row],[Только раздельные / распашные комнаты]]</f>
        <v>➖</v>
      </c>
      <c r="AD71" s="56" t="str">
        <f>Таблица4[[#This Row],[Цены
за квадрат (Ц2)]]</f>
        <v>➖</v>
      </c>
      <c r="AE71" s="58" t="str">
        <f>Таблица4[[#This Row],[Отнимаем старые дома]]</f>
        <v>➖</v>
      </c>
      <c r="AF71" s="58" t="str">
        <f>Таблица4[[#This Row],[Столбец6]]</f>
        <v>➖</v>
      </c>
      <c r="AG71" s="58"/>
      <c r="AH71" s="58"/>
      <c r="AI71" s="58"/>
      <c r="AJ71" s="58"/>
      <c r="AK71" s="54"/>
      <c r="AL71" s="54"/>
      <c r="AM71" s="54"/>
      <c r="AN71" s="54"/>
      <c r="AO71" s="53">
        <v>3250000</v>
      </c>
      <c r="AP71" s="53">
        <f>Таблица4[[#This Row],[Продано]]/Таблица4[[#This Row],[S м2]]</f>
        <v>75581.395348837206</v>
      </c>
      <c r="AQ71" s="53" t="s">
        <v>9</v>
      </c>
      <c r="AR71" s="53" t="s">
        <v>9</v>
      </c>
      <c r="AS71" s="54"/>
      <c r="AT71" s="93" t="s">
        <v>81</v>
      </c>
      <c r="AU71" s="119" t="s">
        <v>327</v>
      </c>
      <c r="AV71" s="120" t="s">
        <v>326</v>
      </c>
      <c r="AW71" s="125">
        <v>44581</v>
      </c>
    </row>
    <row r="72" spans="3:49" ht="103.5" thickBot="1" x14ac:dyDescent="0.3">
      <c r="C72" s="9"/>
      <c r="D72" s="113" t="s">
        <v>259</v>
      </c>
      <c r="E72" s="114"/>
      <c r="F72" s="115" t="s">
        <v>365</v>
      </c>
      <c r="G72" s="116"/>
      <c r="H72" s="117" t="s">
        <v>334</v>
      </c>
      <c r="I72" s="151" t="s">
        <v>188</v>
      </c>
      <c r="J72" s="151" t="s">
        <v>20</v>
      </c>
      <c r="K72" s="151" t="s">
        <v>70</v>
      </c>
      <c r="L72" s="152">
        <v>43</v>
      </c>
      <c r="M72" s="153" t="s">
        <v>50</v>
      </c>
      <c r="N72" s="153" t="s">
        <v>9</v>
      </c>
      <c r="O72" s="153" t="s">
        <v>50</v>
      </c>
      <c r="P72" s="153" t="s">
        <v>10</v>
      </c>
      <c r="Q72" s="153" t="s">
        <v>50</v>
      </c>
      <c r="R72" s="153" t="s">
        <v>9</v>
      </c>
      <c r="S72" s="153" t="s">
        <v>10</v>
      </c>
      <c r="T72" s="153" t="s">
        <v>10</v>
      </c>
      <c r="U72" s="153" t="s">
        <v>50</v>
      </c>
      <c r="V72" s="153" t="s">
        <v>10</v>
      </c>
      <c r="W72" s="153" t="s">
        <v>10</v>
      </c>
      <c r="X72" s="153" t="s">
        <v>50</v>
      </c>
      <c r="Y72" s="53">
        <v>3390000</v>
      </c>
      <c r="Z72" s="54">
        <f>Таблица4[[#This Row],[Цена площади]]/Таблица4[[#This Row],[S м2]]</f>
        <v>78837.209302325587</v>
      </c>
      <c r="AA72" s="57" t="s">
        <v>9</v>
      </c>
      <c r="AB72" s="58" t="s">
        <v>9</v>
      </c>
      <c r="AC72" s="56" t="str">
        <f>Таблица4[[#This Row],[Только раздельные / распашные комнаты]]</f>
        <v>➖</v>
      </c>
      <c r="AD72" s="56" t="str">
        <f>Таблица4[[#This Row],[Цены
за квадрат (Ц2)]]</f>
        <v>➖</v>
      </c>
      <c r="AE72" s="58" t="str">
        <f>Таблица4[[#This Row],[Отнимаем старые дома]]</f>
        <v>➖</v>
      </c>
      <c r="AF72" s="58" t="str">
        <f>Таблица4[[#This Row],[Столбец6]]</f>
        <v>➖</v>
      </c>
      <c r="AG72" s="58"/>
      <c r="AH72" s="58"/>
      <c r="AI72" s="58"/>
      <c r="AJ72" s="58"/>
      <c r="AK72" s="54"/>
      <c r="AL72" s="54"/>
      <c r="AM72" s="54"/>
      <c r="AN72" s="54"/>
      <c r="AO72" s="53">
        <v>3350000</v>
      </c>
      <c r="AP72" s="53">
        <f>Таблица4[[#This Row],[Продано]]/Таблица4[[#This Row],[S м2]]</f>
        <v>77906.976744186046</v>
      </c>
      <c r="AQ72" s="53" t="s">
        <v>9</v>
      </c>
      <c r="AR72" s="53" t="s">
        <v>9</v>
      </c>
      <c r="AS72" s="54"/>
      <c r="AT72" s="93" t="s">
        <v>81</v>
      </c>
      <c r="AU72" s="119" t="s">
        <v>364</v>
      </c>
      <c r="AV72" s="120" t="s">
        <v>363</v>
      </c>
      <c r="AW72" s="111" t="s">
        <v>439</v>
      </c>
    </row>
    <row r="73" spans="3:49" ht="103.5" thickBot="1" x14ac:dyDescent="0.3">
      <c r="C73" s="9"/>
      <c r="D73" s="113" t="s">
        <v>131</v>
      </c>
      <c r="E73" s="114"/>
      <c r="F73" s="115" t="s">
        <v>333</v>
      </c>
      <c r="G73" s="116"/>
      <c r="H73" s="117" t="s">
        <v>334</v>
      </c>
      <c r="I73" s="151" t="s">
        <v>335</v>
      </c>
      <c r="J73" s="151" t="s">
        <v>10</v>
      </c>
      <c r="K73" s="151" t="s">
        <v>70</v>
      </c>
      <c r="L73" s="152">
        <v>44.2</v>
      </c>
      <c r="M73" s="163" t="s">
        <v>10</v>
      </c>
      <c r="N73" s="153" t="s">
        <v>9</v>
      </c>
      <c r="O73" s="153" t="s">
        <v>9</v>
      </c>
      <c r="P73" s="153" t="s">
        <v>9</v>
      </c>
      <c r="Q73" s="153" t="s">
        <v>9</v>
      </c>
      <c r="R73" s="153" t="s">
        <v>10</v>
      </c>
      <c r="S73" s="153" t="s">
        <v>10</v>
      </c>
      <c r="T73" s="153" t="s">
        <v>10</v>
      </c>
      <c r="U73" s="153" t="s">
        <v>50</v>
      </c>
      <c r="V73" s="153" t="s">
        <v>10</v>
      </c>
      <c r="W73" s="153" t="s">
        <v>10</v>
      </c>
      <c r="X73" s="153" t="s">
        <v>9</v>
      </c>
      <c r="Y73" s="53">
        <v>3400000</v>
      </c>
      <c r="Z73" s="54">
        <f>Таблица4[[#This Row],[Цена площади]]/Таблица4[[#This Row],[S м2]]</f>
        <v>76923.076923076922</v>
      </c>
      <c r="AA73" s="57" t="s">
        <v>9</v>
      </c>
      <c r="AB73" s="58" t="s">
        <v>9</v>
      </c>
      <c r="AC73" s="56" t="str">
        <f>Таблица4[[#This Row],[Только раздельные / распашные комнаты]]</f>
        <v>➖</v>
      </c>
      <c r="AD73" s="56" t="str">
        <f>Таблица4[[#This Row],[Цены
за квадрат (Ц2)]]</f>
        <v>➖</v>
      </c>
      <c r="AE73" s="58" t="str">
        <f>Таблица4[[#This Row],[Отнимаем старые дома]]</f>
        <v>➖</v>
      </c>
      <c r="AF73" s="58" t="str">
        <f>Таблица4[[#This Row],[Столбец6]]</f>
        <v>➖</v>
      </c>
      <c r="AG73" s="58"/>
      <c r="AH73" s="58"/>
      <c r="AI73" s="58"/>
      <c r="AJ73" s="58"/>
      <c r="AK73" s="54"/>
      <c r="AL73" s="54"/>
      <c r="AM73" s="54"/>
      <c r="AN73" s="54"/>
      <c r="AO73" s="53">
        <v>3400000</v>
      </c>
      <c r="AP73" s="53">
        <f>Таблица4[[#This Row],[Продано]]/Таблица4[[#This Row],[S м2]]</f>
        <v>76923.076923076922</v>
      </c>
      <c r="AQ73" s="53" t="s">
        <v>9</v>
      </c>
      <c r="AR73" s="53" t="s">
        <v>9</v>
      </c>
      <c r="AS73" s="54"/>
      <c r="AT73" s="93" t="s">
        <v>156</v>
      </c>
      <c r="AU73" s="119" t="s">
        <v>339</v>
      </c>
      <c r="AV73" s="120" t="s">
        <v>336</v>
      </c>
      <c r="AW73" s="125">
        <v>44581</v>
      </c>
    </row>
    <row r="74" spans="3:49" ht="103.5" thickBot="1" x14ac:dyDescent="0.3">
      <c r="C74" s="9"/>
      <c r="D74" s="113" t="s">
        <v>392</v>
      </c>
      <c r="E74" s="121"/>
      <c r="F74" s="115" t="s">
        <v>394</v>
      </c>
      <c r="G74" s="122"/>
      <c r="H74" s="117" t="s">
        <v>334</v>
      </c>
      <c r="I74" s="151" t="s">
        <v>188</v>
      </c>
      <c r="J74" s="151" t="s">
        <v>20</v>
      </c>
      <c r="K74" s="151" t="s">
        <v>70</v>
      </c>
      <c r="L74" s="152">
        <v>44</v>
      </c>
      <c r="M74" s="163" t="s">
        <v>10</v>
      </c>
      <c r="N74" s="153" t="s">
        <v>10</v>
      </c>
      <c r="O74" s="153" t="s">
        <v>50</v>
      </c>
      <c r="P74" s="153" t="s">
        <v>9</v>
      </c>
      <c r="Q74" s="153" t="s">
        <v>10</v>
      </c>
      <c r="R74" s="153" t="s">
        <v>10</v>
      </c>
      <c r="S74" s="153" t="s">
        <v>9</v>
      </c>
      <c r="T74" s="153" t="s">
        <v>10</v>
      </c>
      <c r="U74" s="153" t="s">
        <v>9</v>
      </c>
      <c r="V74" s="153" t="s">
        <v>10</v>
      </c>
      <c r="W74" s="153" t="s">
        <v>50</v>
      </c>
      <c r="X74" s="153" t="s">
        <v>50</v>
      </c>
      <c r="Y74" s="53">
        <v>3500000</v>
      </c>
      <c r="Z74" s="54">
        <f>Таблица4[[#This Row],[Цена площади]]/Таблица4[[#This Row],[S м2]]</f>
        <v>79545.454545454544</v>
      </c>
      <c r="AA74" s="57" t="s">
        <v>9</v>
      </c>
      <c r="AB74" s="58" t="s">
        <v>9</v>
      </c>
      <c r="AC74" s="56" t="str">
        <f>Таблица4[[#This Row],[Только раздельные / распашные комнаты]]</f>
        <v>➖</v>
      </c>
      <c r="AD74" s="56" t="str">
        <f>Таблица4[[#This Row],[Цены
за квадрат (Ц2)]]</f>
        <v>➖</v>
      </c>
      <c r="AE74" s="58" t="str">
        <f>Таблица4[[#This Row],[Отнимаем старые дома]]</f>
        <v>➖</v>
      </c>
      <c r="AF74" s="58" t="str">
        <f>Таблица4[[#This Row],[Столбец6]]</f>
        <v>➖</v>
      </c>
      <c r="AG74" s="58"/>
      <c r="AH74" s="58"/>
      <c r="AI74" s="58"/>
      <c r="AJ74" s="58"/>
      <c r="AK74" s="54"/>
      <c r="AL74" s="54"/>
      <c r="AM74" s="54"/>
      <c r="AN74" s="54"/>
      <c r="AO74" s="53">
        <v>3400000</v>
      </c>
      <c r="AP74" s="53">
        <f>Таблица4[[#This Row],[Продано]]/Таблица4[[#This Row],[S м2]]</f>
        <v>77272.727272727279</v>
      </c>
      <c r="AQ74" s="53" t="s">
        <v>9</v>
      </c>
      <c r="AR74" s="53" t="s">
        <v>9</v>
      </c>
      <c r="AS74" s="54"/>
      <c r="AT74" s="93" t="s">
        <v>158</v>
      </c>
      <c r="AU74" s="119" t="s">
        <v>396</v>
      </c>
      <c r="AV74" s="120" t="s">
        <v>397</v>
      </c>
      <c r="AW74" s="125">
        <v>44581</v>
      </c>
    </row>
    <row r="75" spans="3:49" ht="103.5" thickBot="1" x14ac:dyDescent="0.3">
      <c r="C75" s="9"/>
      <c r="D75" s="113" t="s">
        <v>263</v>
      </c>
      <c r="E75" s="121"/>
      <c r="F75" s="115" t="s">
        <v>262</v>
      </c>
      <c r="G75" s="122"/>
      <c r="H75" s="117" t="s">
        <v>264</v>
      </c>
      <c r="I75" s="151" t="s">
        <v>192</v>
      </c>
      <c r="J75" s="151" t="s">
        <v>70</v>
      </c>
      <c r="K75" s="151" t="s">
        <v>14</v>
      </c>
      <c r="L75" s="152">
        <v>58.4</v>
      </c>
      <c r="M75" s="153" t="s">
        <v>50</v>
      </c>
      <c r="N75" s="153" t="s">
        <v>10</v>
      </c>
      <c r="O75" s="154" t="s">
        <v>50</v>
      </c>
      <c r="P75" s="153" t="s">
        <v>10</v>
      </c>
      <c r="Q75" s="153" t="s">
        <v>10</v>
      </c>
      <c r="R75" s="153" t="s">
        <v>9</v>
      </c>
      <c r="S75" s="153" t="s">
        <v>10</v>
      </c>
      <c r="T75" s="153" t="s">
        <v>10</v>
      </c>
      <c r="U75" s="153" t="s">
        <v>10</v>
      </c>
      <c r="V75" s="153" t="s">
        <v>10</v>
      </c>
      <c r="W75" s="153" t="s">
        <v>50</v>
      </c>
      <c r="X75" s="153" t="s">
        <v>50</v>
      </c>
      <c r="Y75" s="53">
        <v>3499000</v>
      </c>
      <c r="Z75" s="54">
        <f>Таблица4[[#This Row],[Цена площади]]/Таблица4[[#This Row],[S м2]]</f>
        <v>59914.383561643837</v>
      </c>
      <c r="AA75" s="57" t="s">
        <v>9</v>
      </c>
      <c r="AB75" s="58" t="s">
        <v>9</v>
      </c>
      <c r="AC75" s="56" t="str">
        <f>Таблица4[[#This Row],[Только раздельные / распашные комнаты]]</f>
        <v>➖</v>
      </c>
      <c r="AD75" s="56" t="str">
        <f>Таблица4[[#This Row],[Цены
за квадрат (Ц2)]]</f>
        <v>➖</v>
      </c>
      <c r="AE75" s="58" t="str">
        <f>Таблица4[[#This Row],[Отнимаем старые дома]]</f>
        <v>➖</v>
      </c>
      <c r="AF75" s="58" t="str">
        <f>Таблица4[[#This Row],[Столбец6]]</f>
        <v>➖</v>
      </c>
      <c r="AG75" s="58"/>
      <c r="AH75" s="58"/>
      <c r="AI75" s="58"/>
      <c r="AJ75" s="58"/>
      <c r="AK75" s="54"/>
      <c r="AL75" s="54"/>
      <c r="AM75" s="54"/>
      <c r="AN75" s="54"/>
      <c r="AO75" s="53">
        <v>3500000</v>
      </c>
      <c r="AP75" s="53">
        <f>Таблица4[[#This Row],[Продано]]/Таблица4[[#This Row],[S м2]]</f>
        <v>59931.506849315068</v>
      </c>
      <c r="AQ75" s="53" t="s">
        <v>9</v>
      </c>
      <c r="AR75" s="53" t="s">
        <v>9</v>
      </c>
      <c r="AS75" s="54"/>
      <c r="AT75" s="93" t="s">
        <v>158</v>
      </c>
      <c r="AU75" s="119" t="s">
        <v>268</v>
      </c>
      <c r="AV75" s="120" t="s">
        <v>267</v>
      </c>
      <c r="AW75" s="125">
        <v>44581</v>
      </c>
    </row>
    <row r="76" spans="3:49" ht="150.75" thickBot="1" x14ac:dyDescent="0.3">
      <c r="C76" s="9"/>
      <c r="D76" s="113" t="s">
        <v>93</v>
      </c>
      <c r="E76" s="121"/>
      <c r="F76" s="115" t="s">
        <v>479</v>
      </c>
      <c r="G76" s="122"/>
      <c r="H76" s="117" t="s">
        <v>147</v>
      </c>
      <c r="I76" s="151" t="s">
        <v>65</v>
      </c>
      <c r="J76" s="151" t="s">
        <v>15</v>
      </c>
      <c r="K76" s="172">
        <v>2</v>
      </c>
      <c r="L76" s="176">
        <v>54</v>
      </c>
      <c r="M76" s="163" t="s">
        <v>10</v>
      </c>
      <c r="N76" s="153" t="s">
        <v>9</v>
      </c>
      <c r="O76" s="153" t="s">
        <v>50</v>
      </c>
      <c r="P76" s="153" t="s">
        <v>9</v>
      </c>
      <c r="Q76" s="153" t="s">
        <v>10</v>
      </c>
      <c r="R76" s="153" t="s">
        <v>10</v>
      </c>
      <c r="S76" s="153" t="s">
        <v>10</v>
      </c>
      <c r="T76" s="153" t="s">
        <v>10</v>
      </c>
      <c r="U76" s="153" t="s">
        <v>50</v>
      </c>
      <c r="V76" s="153" t="s">
        <v>10</v>
      </c>
      <c r="W76" s="153" t="s">
        <v>9</v>
      </c>
      <c r="X76" s="153" t="s">
        <v>9</v>
      </c>
      <c r="Y76" s="53">
        <v>4100000</v>
      </c>
      <c r="Z76" s="54">
        <f>Таблица4[[#This Row],[Цена площади]]/Таблица4[[#This Row],[S м2]]</f>
        <v>75925.925925925927</v>
      </c>
      <c r="AA76" s="58" t="s">
        <v>9</v>
      </c>
      <c r="AB76" s="58" t="s">
        <v>9</v>
      </c>
      <c r="AC76" s="56" t="str">
        <f>Таблица4[[#This Row],[Только раздельные / распашные комнаты]]</f>
        <v>➖</v>
      </c>
      <c r="AD76" s="56" t="str">
        <f>Таблица4[[#This Row],[Цены
за квадрат (Ц2)]]</f>
        <v>➖</v>
      </c>
      <c r="AE76" s="58" t="str">
        <f>Таблица4[[#This Row],[Отнимаем старые дома]]</f>
        <v>➖</v>
      </c>
      <c r="AF76" s="58" t="str">
        <f>Таблица4[[#This Row],[Столбец6]]</f>
        <v>➖</v>
      </c>
      <c r="AG76" s="58"/>
      <c r="AH76" s="58"/>
      <c r="AI76" s="58"/>
      <c r="AJ76" s="58"/>
      <c r="AK76" s="54"/>
      <c r="AL76" s="54"/>
      <c r="AM76" s="54"/>
      <c r="AN76" s="54"/>
      <c r="AO76" s="54">
        <v>4000000</v>
      </c>
      <c r="AP76" s="53">
        <f>Таблица4[[#This Row],[Продано]]/Таблица4[[#This Row],[S м2]]</f>
        <v>74074.074074074073</v>
      </c>
      <c r="AQ76" s="53">
        <f>Таблица4[[#This Row],[Продано]]</f>
        <v>4000000</v>
      </c>
      <c r="AR76" s="53">
        <f>Таблица4[[#This Row],[Цены
за квадрат (Ц2]]</f>
        <v>74074.074074074073</v>
      </c>
      <c r="AS76" s="54"/>
      <c r="AT76" s="118" t="s">
        <v>156</v>
      </c>
      <c r="AU76" s="119" t="s">
        <v>132</v>
      </c>
      <c r="AV76" s="173" t="s">
        <v>133</v>
      </c>
      <c r="AW76" s="125">
        <v>44582</v>
      </c>
    </row>
    <row r="77" spans="3:49" ht="104.25" customHeight="1" thickBot="1" x14ac:dyDescent="0.3">
      <c r="C77" s="9"/>
      <c r="D77" s="113" t="s">
        <v>131</v>
      </c>
      <c r="E77" s="121"/>
      <c r="F77" s="177" t="s">
        <v>480</v>
      </c>
      <c r="G77" s="122"/>
      <c r="H77" s="117" t="s">
        <v>147</v>
      </c>
      <c r="I77" s="151" t="s">
        <v>72</v>
      </c>
      <c r="J77" s="151" t="s">
        <v>15</v>
      </c>
      <c r="K77" s="172">
        <v>2</v>
      </c>
      <c r="L77" s="176">
        <v>55</v>
      </c>
      <c r="M77" s="163" t="s">
        <v>10</v>
      </c>
      <c r="N77" s="153" t="s">
        <v>9</v>
      </c>
      <c r="O77" s="153" t="s">
        <v>50</v>
      </c>
      <c r="P77" s="153" t="s">
        <v>9</v>
      </c>
      <c r="Q77" s="153" t="s">
        <v>10</v>
      </c>
      <c r="R77" s="153" t="s">
        <v>10</v>
      </c>
      <c r="S77" s="153" t="s">
        <v>9</v>
      </c>
      <c r="T77" s="153" t="s">
        <v>10</v>
      </c>
      <c r="U77" s="153" t="s">
        <v>10</v>
      </c>
      <c r="V77" s="153" t="s">
        <v>9</v>
      </c>
      <c r="W77" s="153" t="s">
        <v>9</v>
      </c>
      <c r="X77" s="153" t="s">
        <v>10</v>
      </c>
      <c r="Y77" s="53">
        <v>4250000</v>
      </c>
      <c r="Z77" s="54">
        <f>Таблица4[[#This Row],[Цена площади]]/Таблица4[[#This Row],[S м2]]</f>
        <v>77272.727272727279</v>
      </c>
      <c r="AA77" s="58" t="s">
        <v>9</v>
      </c>
      <c r="AB77" s="58" t="s">
        <v>9</v>
      </c>
      <c r="AC77" s="56" t="str">
        <f>Таблица4[[#This Row],[Только раздельные / распашные комнаты]]</f>
        <v>➖</v>
      </c>
      <c r="AD77" s="56" t="str">
        <f>Таблица4[[#This Row],[Цены
за квадрат (Ц2)]]</f>
        <v>➖</v>
      </c>
      <c r="AE77" s="58" t="str">
        <f>Таблица4[[#This Row],[Отнимаем старые дома]]</f>
        <v>➖</v>
      </c>
      <c r="AF77" s="58" t="str">
        <f>Таблица4[[#This Row],[Столбец6]]</f>
        <v>➖</v>
      </c>
      <c r="AG77" s="58"/>
      <c r="AH77" s="58"/>
      <c r="AI77" s="58"/>
      <c r="AJ77" s="58"/>
      <c r="AK77" s="54"/>
      <c r="AL77" s="54"/>
      <c r="AM77" s="54"/>
      <c r="AN77" s="54"/>
      <c r="AO77" s="54">
        <v>4250000</v>
      </c>
      <c r="AP77" s="53">
        <f>Таблица4[[#This Row],[Продано]]/Таблица4[[#This Row],[S м2]]</f>
        <v>77272.727272727279</v>
      </c>
      <c r="AQ77" s="53">
        <f>Таблица4[[#This Row],[Продано]]</f>
        <v>4250000</v>
      </c>
      <c r="AR77" s="53">
        <f>Таблица4[[#This Row],[Цены
за квадрат (Ц2]]</f>
        <v>77272.727272727279</v>
      </c>
      <c r="AS77" s="54"/>
      <c r="AT77" s="118" t="s">
        <v>158</v>
      </c>
      <c r="AU77" s="119" t="s">
        <v>129</v>
      </c>
      <c r="AV77" s="173" t="s">
        <v>130</v>
      </c>
      <c r="AW77" s="125">
        <v>44582</v>
      </c>
    </row>
    <row r="78" spans="3:49" ht="103.5" thickBot="1" x14ac:dyDescent="0.3">
      <c r="C78" s="9"/>
      <c r="D78" s="113" t="s">
        <v>178</v>
      </c>
      <c r="E78" s="114"/>
      <c r="F78" s="126" t="s">
        <v>332</v>
      </c>
      <c r="G78" s="116"/>
      <c r="H78" s="117" t="s">
        <v>153</v>
      </c>
      <c r="I78" s="151" t="s">
        <v>192</v>
      </c>
      <c r="J78" s="151" t="s">
        <v>70</v>
      </c>
      <c r="K78" s="151" t="s">
        <v>70</v>
      </c>
      <c r="L78" s="152">
        <v>51</v>
      </c>
      <c r="M78" s="163" t="s">
        <v>10</v>
      </c>
      <c r="N78" s="153" t="s">
        <v>10</v>
      </c>
      <c r="O78" s="153" t="s">
        <v>9</v>
      </c>
      <c r="P78" s="153" t="s">
        <v>9</v>
      </c>
      <c r="Q78" s="153" t="s">
        <v>10</v>
      </c>
      <c r="R78" s="153" t="s">
        <v>10</v>
      </c>
      <c r="S78" s="153" t="s">
        <v>10</v>
      </c>
      <c r="T78" s="153" t="s">
        <v>10</v>
      </c>
      <c r="U78" s="153" t="s">
        <v>10</v>
      </c>
      <c r="V78" s="153" t="s">
        <v>10</v>
      </c>
      <c r="W78" s="153" t="s">
        <v>9</v>
      </c>
      <c r="X78" s="153" t="s">
        <v>9</v>
      </c>
      <c r="Y78" s="53">
        <v>3400000</v>
      </c>
      <c r="Z78" s="54">
        <f>Таблица4[[#This Row],[Цена площади]]/Таблица4[[#This Row],[S м2]]</f>
        <v>66666.666666666672</v>
      </c>
      <c r="AA78" s="57" t="s">
        <v>9</v>
      </c>
      <c r="AB78" s="58" t="s">
        <v>9</v>
      </c>
      <c r="AC78" s="56" t="str">
        <f>Таблица4[[#This Row],[Только раздельные / распашные комнаты]]</f>
        <v>➖</v>
      </c>
      <c r="AD78" s="56" t="str">
        <f>Таблица4[[#This Row],[Цены
за квадрат (Ц2)]]</f>
        <v>➖</v>
      </c>
      <c r="AE78" s="58" t="str">
        <f>Таблица4[[#This Row],[Отнимаем старые дома]]</f>
        <v>➖</v>
      </c>
      <c r="AF78" s="58" t="str">
        <f>Таблица4[[#This Row],[Столбец6]]</f>
        <v>➖</v>
      </c>
      <c r="AG78" s="58"/>
      <c r="AH78" s="58"/>
      <c r="AI78" s="58"/>
      <c r="AJ78" s="58"/>
      <c r="AK78" s="54"/>
      <c r="AL78" s="54"/>
      <c r="AM78" s="54"/>
      <c r="AN78" s="54"/>
      <c r="AO78" s="53">
        <v>3400000</v>
      </c>
      <c r="AP78" s="53">
        <f>Таблица4[[#This Row],[Продано]]/Таблица4[[#This Row],[S м2]]</f>
        <v>66666.666666666672</v>
      </c>
      <c r="AQ78" s="153" t="s">
        <v>9</v>
      </c>
      <c r="AR78" s="153" t="s">
        <v>9</v>
      </c>
      <c r="AS78" s="54"/>
      <c r="AT78" s="93" t="s">
        <v>158</v>
      </c>
      <c r="AU78" s="119" t="s">
        <v>331</v>
      </c>
      <c r="AV78" s="120" t="s">
        <v>330</v>
      </c>
      <c r="AW78" s="125">
        <v>44581</v>
      </c>
    </row>
    <row r="79" spans="3:49" ht="103.5" thickBot="1" x14ac:dyDescent="0.3">
      <c r="C79" s="9"/>
      <c r="D79" s="113" t="s">
        <v>231</v>
      </c>
      <c r="E79" s="121"/>
      <c r="F79" s="115" t="s">
        <v>230</v>
      </c>
      <c r="G79" s="122"/>
      <c r="H79" s="117" t="s">
        <v>232</v>
      </c>
      <c r="I79" s="151" t="s">
        <v>179</v>
      </c>
      <c r="J79" s="151" t="s">
        <v>14</v>
      </c>
      <c r="K79" s="151" t="s">
        <v>70</v>
      </c>
      <c r="L79" s="176">
        <v>60</v>
      </c>
      <c r="M79" s="163" t="s">
        <v>10</v>
      </c>
      <c r="N79" s="153" t="s">
        <v>10</v>
      </c>
      <c r="O79" s="153" t="s">
        <v>9</v>
      </c>
      <c r="P79" s="153" t="s">
        <v>9</v>
      </c>
      <c r="Q79" s="153" t="s">
        <v>70</v>
      </c>
      <c r="R79" s="153" t="s">
        <v>10</v>
      </c>
      <c r="S79" s="153" t="s">
        <v>10</v>
      </c>
      <c r="T79" s="153" t="s">
        <v>10</v>
      </c>
      <c r="U79" s="153" t="s">
        <v>50</v>
      </c>
      <c r="V79" s="153" t="s">
        <v>10</v>
      </c>
      <c r="W79" s="153" t="s">
        <v>10</v>
      </c>
      <c r="X79" s="153" t="s">
        <v>9</v>
      </c>
      <c r="Y79" s="53">
        <v>3900000</v>
      </c>
      <c r="Z79" s="54">
        <f>Таблица4[[#This Row],[Цена площади]]/Таблица4[[#This Row],[S м2]]</f>
        <v>65000</v>
      </c>
      <c r="AA79" s="58" t="s">
        <v>9</v>
      </c>
      <c r="AB79" s="58" t="s">
        <v>9</v>
      </c>
      <c r="AC79" s="56" t="str">
        <f>Таблица4[[#This Row],[Только раздельные / распашные комнаты]]</f>
        <v>➖</v>
      </c>
      <c r="AD79" s="56" t="str">
        <f>Таблица4[[#This Row],[Цены
за квадрат (Ц2)]]</f>
        <v>➖</v>
      </c>
      <c r="AE79" s="58" t="str">
        <f>Таблица4[[#This Row],[Отнимаем старые дома]]</f>
        <v>➖</v>
      </c>
      <c r="AF79" s="58" t="str">
        <f>Таблица4[[#This Row],[Столбец6]]</f>
        <v>➖</v>
      </c>
      <c r="AG79" s="58"/>
      <c r="AH79" s="58"/>
      <c r="AI79" s="58"/>
      <c r="AJ79" s="58"/>
      <c r="AK79" s="54"/>
      <c r="AL79" s="54"/>
      <c r="AM79" s="54"/>
      <c r="AN79" s="54"/>
      <c r="AO79" s="53" t="s">
        <v>441</v>
      </c>
      <c r="AP79" s="53"/>
      <c r="AQ79" s="53"/>
      <c r="AR79" s="53"/>
      <c r="AS79" s="54"/>
      <c r="AT79" s="118" t="s">
        <v>158</v>
      </c>
      <c r="AU79" s="119" t="s">
        <v>233</v>
      </c>
      <c r="AV79" s="120" t="s">
        <v>234</v>
      </c>
      <c r="AW79" s="125">
        <v>44613</v>
      </c>
    </row>
    <row r="80" spans="3:49" ht="120.75" thickBot="1" x14ac:dyDescent="0.3">
      <c r="C80" s="9"/>
      <c r="D80" s="113" t="s">
        <v>311</v>
      </c>
      <c r="E80" s="121"/>
      <c r="F80" s="115" t="s">
        <v>310</v>
      </c>
      <c r="G80" s="122"/>
      <c r="H80" s="117" t="s">
        <v>309</v>
      </c>
      <c r="I80" s="151" t="s">
        <v>312</v>
      </c>
      <c r="J80" s="151" t="s">
        <v>14</v>
      </c>
      <c r="K80" s="151" t="s">
        <v>70</v>
      </c>
      <c r="L80" s="152">
        <v>62</v>
      </c>
      <c r="M80" s="153" t="s">
        <v>9</v>
      </c>
      <c r="N80" s="153" t="s">
        <v>10</v>
      </c>
      <c r="O80" s="153" t="s">
        <v>10</v>
      </c>
      <c r="P80" s="153" t="s">
        <v>50</v>
      </c>
      <c r="Q80" s="153" t="s">
        <v>10</v>
      </c>
      <c r="R80" s="153" t="s">
        <v>10</v>
      </c>
      <c r="S80" s="153" t="s">
        <v>10</v>
      </c>
      <c r="T80" s="153" t="s">
        <v>10</v>
      </c>
      <c r="U80" s="153" t="s">
        <v>10</v>
      </c>
      <c r="V80" s="153" t="s">
        <v>10</v>
      </c>
      <c r="W80" s="153" t="s">
        <v>9</v>
      </c>
      <c r="X80" s="153" t="s">
        <v>50</v>
      </c>
      <c r="Y80" s="53">
        <v>3400000</v>
      </c>
      <c r="Z80" s="54">
        <f>Таблица4[[#This Row],[Цена площади]]/Таблица4[[#This Row],[S м2]]</f>
        <v>54838.709677419356</v>
      </c>
      <c r="AA80" s="57" t="s">
        <v>9</v>
      </c>
      <c r="AB80" s="58" t="s">
        <v>9</v>
      </c>
      <c r="AC80" s="56" t="str">
        <f>Таблица4[[#This Row],[Только раздельные / распашные комнаты]]</f>
        <v>➖</v>
      </c>
      <c r="AD80" s="56" t="str">
        <f>Таблица4[[#This Row],[Цены
за квадрат (Ц2)]]</f>
        <v>➖</v>
      </c>
      <c r="AE80" s="58" t="str">
        <f>Таблица4[[#This Row],[Отнимаем старые дома]]</f>
        <v>➖</v>
      </c>
      <c r="AF80" s="58" t="str">
        <f>Таблица4[[#This Row],[Столбец6]]</f>
        <v>➖</v>
      </c>
      <c r="AG80" s="58"/>
      <c r="AH80" s="58"/>
      <c r="AI80" s="58"/>
      <c r="AJ80" s="58"/>
      <c r="AK80" s="54"/>
      <c r="AL80" s="54"/>
      <c r="AM80" s="54"/>
      <c r="AN80" s="54"/>
      <c r="AO80" s="53" t="s">
        <v>441</v>
      </c>
      <c r="AP80" s="53"/>
      <c r="AQ80" s="53"/>
      <c r="AR80" s="53"/>
      <c r="AS80" s="54"/>
      <c r="AT80" s="93" t="s">
        <v>158</v>
      </c>
      <c r="AU80" s="119" t="s">
        <v>313</v>
      </c>
      <c r="AV80" s="120" t="s">
        <v>314</v>
      </c>
      <c r="AW80" s="125">
        <v>44581</v>
      </c>
    </row>
    <row r="81" spans="3:49" ht="103.5" thickBot="1" x14ac:dyDescent="0.3">
      <c r="C81" s="9"/>
      <c r="D81" s="73" t="s">
        <v>79</v>
      </c>
      <c r="E81" s="70"/>
      <c r="F81" s="81" t="s">
        <v>410</v>
      </c>
      <c r="G81" s="71"/>
      <c r="H81" s="72" t="s">
        <v>411</v>
      </c>
      <c r="I81" s="147" t="s">
        <v>406</v>
      </c>
      <c r="J81" s="147" t="s">
        <v>54</v>
      </c>
      <c r="K81" s="147" t="s">
        <v>70</v>
      </c>
      <c r="L81" s="162">
        <v>51.5</v>
      </c>
      <c r="M81" s="168" t="s">
        <v>10</v>
      </c>
      <c r="N81" s="168" t="s">
        <v>10</v>
      </c>
      <c r="O81" s="150" t="s">
        <v>10</v>
      </c>
      <c r="P81" s="150" t="s">
        <v>9</v>
      </c>
      <c r="Q81" s="150" t="s">
        <v>10</v>
      </c>
      <c r="R81" s="150" t="s">
        <v>9</v>
      </c>
      <c r="S81" s="150" t="s">
        <v>9</v>
      </c>
      <c r="T81" s="150" t="s">
        <v>9</v>
      </c>
      <c r="U81" s="150" t="s">
        <v>10</v>
      </c>
      <c r="V81" s="150" t="s">
        <v>9</v>
      </c>
      <c r="W81" s="150" t="s">
        <v>9</v>
      </c>
      <c r="X81" s="150" t="s">
        <v>9</v>
      </c>
      <c r="Y81" s="55">
        <v>3200000</v>
      </c>
      <c r="Z81" s="56">
        <f>Таблица4[[#This Row],[Цена площади]]/Таблица4[[#This Row],[S м2]]</f>
        <v>62135.922330097084</v>
      </c>
      <c r="AA81" s="58" t="s">
        <v>9</v>
      </c>
      <c r="AB81" s="58" t="s">
        <v>9</v>
      </c>
      <c r="AC81" s="56" t="str">
        <f>Таблица4[[#This Row],[Только раздельные / распашные комнаты]]</f>
        <v>➖</v>
      </c>
      <c r="AD81" s="56" t="str">
        <f>Таблица4[[#This Row],[Цены
за квадрат (Ц2)]]</f>
        <v>➖</v>
      </c>
      <c r="AE81" s="58" t="str">
        <f>Таблица4[[#This Row],[Отнимаем старые дома]]</f>
        <v>➖</v>
      </c>
      <c r="AF81" s="58" t="str">
        <f>Таблица4[[#This Row],[Столбец6]]</f>
        <v>➖</v>
      </c>
      <c r="AG81" s="58"/>
      <c r="AH81" s="58"/>
      <c r="AI81" s="58"/>
      <c r="AJ81" s="58"/>
      <c r="AK81" s="58"/>
      <c r="AL81" s="58"/>
      <c r="AM81" s="58"/>
      <c r="AN81" s="58"/>
      <c r="AO81" s="49"/>
      <c r="AP81" s="49"/>
      <c r="AQ81" s="49"/>
      <c r="AR81" s="49"/>
      <c r="AS81" s="37"/>
      <c r="AT81" s="93" t="s">
        <v>437</v>
      </c>
      <c r="AU81" s="90" t="s">
        <v>405</v>
      </c>
      <c r="AV81" s="94" t="s">
        <v>407</v>
      </c>
      <c r="AW81" s="108">
        <v>44581</v>
      </c>
    </row>
    <row r="82" spans="3:49" ht="120.75" thickBot="1" x14ac:dyDescent="0.3">
      <c r="C82" s="9"/>
      <c r="D82" s="73" t="s">
        <v>148</v>
      </c>
      <c r="E82" s="74"/>
      <c r="F82" s="80" t="s">
        <v>61</v>
      </c>
      <c r="G82" s="75"/>
      <c r="H82" s="72" t="s">
        <v>63</v>
      </c>
      <c r="I82" s="147" t="s">
        <v>58</v>
      </c>
      <c r="J82" s="147" t="s">
        <v>19</v>
      </c>
      <c r="K82" s="148">
        <v>2</v>
      </c>
      <c r="L82" s="149">
        <v>41.6</v>
      </c>
      <c r="M82" s="168" t="s">
        <v>10</v>
      </c>
      <c r="N82" s="150" t="s">
        <v>9</v>
      </c>
      <c r="O82" s="150" t="s">
        <v>10</v>
      </c>
      <c r="P82" s="150" t="s">
        <v>9</v>
      </c>
      <c r="Q82" s="150" t="s">
        <v>10</v>
      </c>
      <c r="R82" s="150" t="s">
        <v>10</v>
      </c>
      <c r="S82" s="150" t="s">
        <v>10</v>
      </c>
      <c r="T82" s="150" t="s">
        <v>10</v>
      </c>
      <c r="U82" s="150" t="s">
        <v>10</v>
      </c>
      <c r="V82" s="150" t="s">
        <v>10</v>
      </c>
      <c r="W82" s="150" t="s">
        <v>10</v>
      </c>
      <c r="X82" s="150" t="s">
        <v>50</v>
      </c>
      <c r="Y82" s="53">
        <v>3550000</v>
      </c>
      <c r="Z82" s="54" t="s">
        <v>9</v>
      </c>
      <c r="AA82" s="58" t="str">
        <f>Таблица4[[#This Row],[Цены
за квадрат (Ц1)]]</f>
        <v>➖</v>
      </c>
      <c r="AB82" s="58" t="str">
        <f>Таблица4[[#This Row],[Цены
за квадрат (Ц1)]]</f>
        <v>➖</v>
      </c>
      <c r="AC82" s="56" t="str">
        <f>Таблица4[[#This Row],[Только раздельные / распашные комнаты]]</f>
        <v>➖</v>
      </c>
      <c r="AD82" s="56" t="str">
        <f>Таблица4[[#This Row],[Цены
за квадрат (Ц2)]]</f>
        <v>➖</v>
      </c>
      <c r="AE82" s="58" t="str">
        <f>Таблица4[[#This Row],[Отнимаем старые дома]]</f>
        <v>➖</v>
      </c>
      <c r="AF82" s="58" t="str">
        <f>Таблица4[[#This Row],[Столбец6]]</f>
        <v>➖</v>
      </c>
      <c r="AG82" s="58"/>
      <c r="AH82" s="58"/>
      <c r="AI82" s="58"/>
      <c r="AJ82" s="58"/>
      <c r="AK82" s="54"/>
      <c r="AL82" s="54"/>
      <c r="AM82" s="54"/>
      <c r="AN82" s="54"/>
      <c r="AO82" s="53"/>
      <c r="AP82" s="53"/>
      <c r="AQ82" s="53"/>
      <c r="AR82" s="53"/>
      <c r="AS82" s="54"/>
      <c r="AT82" s="93" t="s">
        <v>453</v>
      </c>
      <c r="AU82" s="91" t="s">
        <v>53</v>
      </c>
      <c r="AV82" s="98" t="s">
        <v>146</v>
      </c>
    </row>
    <row r="83" spans="3:49" ht="103.5" thickBot="1" x14ac:dyDescent="0.3">
      <c r="C83" s="9"/>
      <c r="D83" s="73" t="s">
        <v>182</v>
      </c>
      <c r="E83" s="70"/>
      <c r="F83" s="81" t="s">
        <v>181</v>
      </c>
      <c r="G83" s="71"/>
      <c r="H83" s="72" t="s">
        <v>183</v>
      </c>
      <c r="I83" s="147" t="s">
        <v>335</v>
      </c>
      <c r="J83" s="147" t="s">
        <v>10</v>
      </c>
      <c r="K83" s="147" t="s">
        <v>70</v>
      </c>
      <c r="L83" s="149">
        <v>23</v>
      </c>
      <c r="M83" s="150" t="s">
        <v>9</v>
      </c>
      <c r="N83" s="150" t="s">
        <v>9</v>
      </c>
      <c r="O83" s="150" t="s">
        <v>10</v>
      </c>
      <c r="P83" s="150" t="s">
        <v>9</v>
      </c>
      <c r="Q83" s="150" t="s">
        <v>9</v>
      </c>
      <c r="R83" s="150" t="s">
        <v>9</v>
      </c>
      <c r="S83" s="150" t="s">
        <v>10</v>
      </c>
      <c r="T83" s="150" t="s">
        <v>10</v>
      </c>
      <c r="U83" s="150" t="s">
        <v>10</v>
      </c>
      <c r="V83" s="150" t="s">
        <v>10</v>
      </c>
      <c r="W83" s="150" t="s">
        <v>50</v>
      </c>
      <c r="X83" s="150" t="s">
        <v>9</v>
      </c>
      <c r="Y83" s="55">
        <v>1950000</v>
      </c>
      <c r="Z83" s="56">
        <f>Таблица4[[#This Row],[Цена площади]]/Таблица4[[#This Row],[S м2]]</f>
        <v>84782.608695652176</v>
      </c>
      <c r="AA83" s="57" t="s">
        <v>9</v>
      </c>
      <c r="AB83" s="57" t="s">
        <v>9</v>
      </c>
      <c r="AC83" s="56" t="str">
        <f>Таблица4[[#This Row],[Только раздельные / распашные комнаты]]</f>
        <v>➖</v>
      </c>
      <c r="AD83" s="56" t="str">
        <f>Таблица4[[#This Row],[Цены
за квадрат (Ц2)]]</f>
        <v>➖</v>
      </c>
      <c r="AE83" s="58" t="str">
        <f>Таблица4[[#This Row],[Отнимаем старые дома]]</f>
        <v>➖</v>
      </c>
      <c r="AF83" s="58" t="str">
        <f>Таблица4[[#This Row],[Столбец6]]</f>
        <v>➖</v>
      </c>
      <c r="AG83" s="58"/>
      <c r="AH83" s="58"/>
      <c r="AI83" s="58"/>
      <c r="AJ83" s="58"/>
      <c r="AK83" s="58"/>
      <c r="AL83" s="58"/>
      <c r="AM83" s="58"/>
      <c r="AN83" s="58"/>
      <c r="AO83" s="60"/>
      <c r="AP83" s="60"/>
      <c r="AQ83" s="60"/>
      <c r="AR83" s="60"/>
      <c r="AS83" s="59"/>
      <c r="AT83" s="93" t="s">
        <v>184</v>
      </c>
      <c r="AU83" s="90" t="s">
        <v>212</v>
      </c>
      <c r="AV83" s="94" t="s">
        <v>213</v>
      </c>
    </row>
    <row r="84" spans="3:49" ht="103.5" thickBot="1" x14ac:dyDescent="0.3">
      <c r="C84" s="9"/>
      <c r="D84" s="73" t="s">
        <v>182</v>
      </c>
      <c r="E84" s="70"/>
      <c r="F84" s="81" t="s">
        <v>181</v>
      </c>
      <c r="G84" s="71"/>
      <c r="H84" s="72" t="s">
        <v>183</v>
      </c>
      <c r="I84" s="147" t="s">
        <v>179</v>
      </c>
      <c r="J84" s="147" t="s">
        <v>14</v>
      </c>
      <c r="K84" s="147" t="s">
        <v>70</v>
      </c>
      <c r="L84" s="149">
        <v>23</v>
      </c>
      <c r="M84" s="150" t="s">
        <v>9</v>
      </c>
      <c r="N84" s="150" t="s">
        <v>9</v>
      </c>
      <c r="O84" s="150" t="s">
        <v>50</v>
      </c>
      <c r="P84" s="150" t="s">
        <v>9</v>
      </c>
      <c r="Q84" s="150" t="s">
        <v>9</v>
      </c>
      <c r="R84" s="150" t="s">
        <v>9</v>
      </c>
      <c r="S84" s="150" t="s">
        <v>10</v>
      </c>
      <c r="T84" s="150" t="s">
        <v>10</v>
      </c>
      <c r="U84" s="150" t="s">
        <v>50</v>
      </c>
      <c r="V84" s="150" t="s">
        <v>50</v>
      </c>
      <c r="W84" s="150" t="s">
        <v>50</v>
      </c>
      <c r="X84" s="150" t="s">
        <v>9</v>
      </c>
      <c r="Y84" s="55">
        <v>2100000</v>
      </c>
      <c r="Z84" s="56">
        <f>Таблица4[[#This Row],[Цена площади]]/Таблица4[[#This Row],[S м2]]</f>
        <v>91304.34782608696</v>
      </c>
      <c r="AA84" s="57" t="s">
        <v>9</v>
      </c>
      <c r="AB84" s="57" t="s">
        <v>9</v>
      </c>
      <c r="AC84" s="56" t="str">
        <f>Таблица4[[#This Row],[Только раздельные / распашные комнаты]]</f>
        <v>➖</v>
      </c>
      <c r="AD84" s="56" t="str">
        <f>Таблица4[[#This Row],[Цены
за квадрат (Ц2)]]</f>
        <v>➖</v>
      </c>
      <c r="AE84" s="58" t="str">
        <f>Таблица4[[#This Row],[Отнимаем старые дома]]</f>
        <v>➖</v>
      </c>
      <c r="AF84" s="58" t="str">
        <f>Таблица4[[#This Row],[Столбец6]]</f>
        <v>➖</v>
      </c>
      <c r="AG84" s="58"/>
      <c r="AH84" s="58"/>
      <c r="AI84" s="58"/>
      <c r="AJ84" s="58"/>
      <c r="AK84" s="58"/>
      <c r="AL84" s="58"/>
      <c r="AM84" s="58"/>
      <c r="AN84" s="58"/>
      <c r="AO84" s="60"/>
      <c r="AP84" s="60"/>
      <c r="AQ84" s="60"/>
      <c r="AR84" s="60"/>
      <c r="AS84" s="59"/>
      <c r="AT84" s="93" t="s">
        <v>184</v>
      </c>
      <c r="AU84" s="90" t="s">
        <v>185</v>
      </c>
      <c r="AV84" s="94" t="s">
        <v>186</v>
      </c>
    </row>
    <row r="85" spans="3:49" ht="103.5" thickBot="1" x14ac:dyDescent="0.3">
      <c r="C85" s="9"/>
      <c r="D85" s="73" t="s">
        <v>259</v>
      </c>
      <c r="E85" s="70"/>
      <c r="F85" s="81" t="s">
        <v>258</v>
      </c>
      <c r="G85" s="71"/>
      <c r="H85" s="72" t="s">
        <v>183</v>
      </c>
      <c r="I85" s="147" t="s">
        <v>179</v>
      </c>
      <c r="J85" s="147" t="s">
        <v>14</v>
      </c>
      <c r="K85" s="147" t="s">
        <v>70</v>
      </c>
      <c r="L85" s="149">
        <v>25.9</v>
      </c>
      <c r="M85" s="150" t="s">
        <v>9</v>
      </c>
      <c r="N85" s="150" t="s">
        <v>9</v>
      </c>
      <c r="O85" s="169" t="s">
        <v>50</v>
      </c>
      <c r="P85" s="150" t="s">
        <v>9</v>
      </c>
      <c r="Q85" s="150" t="s">
        <v>9</v>
      </c>
      <c r="R85" s="150" t="s">
        <v>9</v>
      </c>
      <c r="S85" s="150" t="s">
        <v>10</v>
      </c>
      <c r="T85" s="150" t="s">
        <v>50</v>
      </c>
      <c r="U85" s="150" t="s">
        <v>10</v>
      </c>
      <c r="V85" s="150" t="s">
        <v>10</v>
      </c>
      <c r="W85" s="150" t="s">
        <v>50</v>
      </c>
      <c r="X85" s="150" t="s">
        <v>9</v>
      </c>
      <c r="Y85" s="55">
        <v>2100000</v>
      </c>
      <c r="Z85" s="56">
        <f>Таблица4[[#This Row],[Цена площади]]/Таблица4[[#This Row],[S м2]]</f>
        <v>81081.08108108108</v>
      </c>
      <c r="AA85" s="57" t="s">
        <v>9</v>
      </c>
      <c r="AB85" s="57" t="s">
        <v>9</v>
      </c>
      <c r="AC85" s="56" t="str">
        <f>Таблица4[[#This Row],[Только раздельные / распашные комнаты]]</f>
        <v>➖</v>
      </c>
      <c r="AD85" s="56" t="str">
        <f>Таблица4[[#This Row],[Цены
за квадрат (Ц2)]]</f>
        <v>➖</v>
      </c>
      <c r="AE85" s="58" t="str">
        <f>Таблица4[[#This Row],[Отнимаем старые дома]]</f>
        <v>➖</v>
      </c>
      <c r="AF85" s="58" t="str">
        <f>Таблица4[[#This Row],[Столбец6]]</f>
        <v>➖</v>
      </c>
      <c r="AG85" s="58"/>
      <c r="AH85" s="58"/>
      <c r="AI85" s="58"/>
      <c r="AJ85" s="58"/>
      <c r="AK85" s="58"/>
      <c r="AL85" s="58"/>
      <c r="AM85" s="58"/>
      <c r="AN85" s="58"/>
      <c r="AO85" s="60"/>
      <c r="AP85" s="60"/>
      <c r="AQ85" s="60"/>
      <c r="AR85" s="60"/>
      <c r="AS85" s="59"/>
      <c r="AT85" s="93" t="s">
        <v>158</v>
      </c>
      <c r="AU85" s="90" t="s">
        <v>260</v>
      </c>
      <c r="AV85" s="94" t="s">
        <v>261</v>
      </c>
    </row>
    <row r="86" spans="3:49" ht="165.75" thickBot="1" x14ac:dyDescent="0.3">
      <c r="C86" s="9"/>
      <c r="D86" s="73" t="s">
        <v>246</v>
      </c>
      <c r="E86" s="70"/>
      <c r="F86" s="81" t="s">
        <v>245</v>
      </c>
      <c r="G86" s="71"/>
      <c r="H86" s="72" t="s">
        <v>427</v>
      </c>
      <c r="I86" s="147" t="s">
        <v>247</v>
      </c>
      <c r="J86" s="147" t="s">
        <v>70</v>
      </c>
      <c r="K86" s="147" t="s">
        <v>70</v>
      </c>
      <c r="L86" s="149">
        <v>38.9</v>
      </c>
      <c r="M86" s="150" t="s">
        <v>9</v>
      </c>
      <c r="N86" s="150" t="s">
        <v>9</v>
      </c>
      <c r="O86" s="150" t="s">
        <v>10</v>
      </c>
      <c r="P86" s="150" t="s">
        <v>10</v>
      </c>
      <c r="Q86" s="150" t="s">
        <v>9</v>
      </c>
      <c r="R86" s="150" t="s">
        <v>10</v>
      </c>
      <c r="S86" s="150" t="s">
        <v>10</v>
      </c>
      <c r="T86" s="150" t="s">
        <v>10</v>
      </c>
      <c r="U86" s="150" t="s">
        <v>10</v>
      </c>
      <c r="V86" s="150" t="s">
        <v>10</v>
      </c>
      <c r="W86" s="150" t="s">
        <v>9</v>
      </c>
      <c r="X86" s="150" t="s">
        <v>9</v>
      </c>
      <c r="Y86" s="55">
        <v>2400000</v>
      </c>
      <c r="Z86" s="56">
        <f>Таблица4[[#This Row],[Цена площади]]/Таблица4[[#This Row],[S м2]]</f>
        <v>61696.658097686377</v>
      </c>
      <c r="AA86" s="57" t="s">
        <v>9</v>
      </c>
      <c r="AB86" s="57" t="s">
        <v>9</v>
      </c>
      <c r="AC86" s="56" t="str">
        <f>Таблица4[[#This Row],[Только раздельные / распашные комнаты]]</f>
        <v>➖</v>
      </c>
      <c r="AD86" s="56" t="str">
        <f>Таблица4[[#This Row],[Цены
за квадрат (Ц2)]]</f>
        <v>➖</v>
      </c>
      <c r="AE86" s="58" t="str">
        <f>Таблица4[[#This Row],[Отнимаем старые дома]]</f>
        <v>➖</v>
      </c>
      <c r="AF86" s="58" t="str">
        <f>Таблица4[[#This Row],[Столбец6]]</f>
        <v>➖</v>
      </c>
      <c r="AG86" s="58"/>
      <c r="AH86" s="58"/>
      <c r="AI86" s="58"/>
      <c r="AJ86" s="58"/>
      <c r="AK86" s="58"/>
      <c r="AL86" s="58"/>
      <c r="AM86" s="58"/>
      <c r="AN86" s="58"/>
      <c r="AO86" s="60"/>
      <c r="AP86" s="60"/>
      <c r="AQ86" s="60"/>
      <c r="AR86" s="60"/>
      <c r="AS86" s="59"/>
      <c r="AT86" s="93" t="s">
        <v>428</v>
      </c>
      <c r="AU86" s="90" t="s">
        <v>249</v>
      </c>
      <c r="AV86" s="94" t="s">
        <v>250</v>
      </c>
      <c r="AW86" s="108">
        <v>44580</v>
      </c>
    </row>
    <row r="87" spans="3:49" ht="180.75" thickBot="1" x14ac:dyDescent="0.3">
      <c r="C87" s="9"/>
      <c r="D87" s="73" t="s">
        <v>166</v>
      </c>
      <c r="E87" s="105"/>
      <c r="F87" s="81" t="s">
        <v>341</v>
      </c>
      <c r="G87" s="106"/>
      <c r="H87" s="72" t="s">
        <v>334</v>
      </c>
      <c r="I87" s="147" t="s">
        <v>335</v>
      </c>
      <c r="J87" s="147" t="s">
        <v>10</v>
      </c>
      <c r="K87" s="147" t="s">
        <v>70</v>
      </c>
      <c r="L87" s="149">
        <v>44.7</v>
      </c>
      <c r="M87" s="150" t="s">
        <v>9</v>
      </c>
      <c r="N87" s="150" t="s">
        <v>9</v>
      </c>
      <c r="O87" s="150" t="s">
        <v>9</v>
      </c>
      <c r="P87" s="150" t="s">
        <v>431</v>
      </c>
      <c r="Q87" s="150" t="s">
        <v>10</v>
      </c>
      <c r="R87" s="150" t="s">
        <v>9</v>
      </c>
      <c r="S87" s="150" t="s">
        <v>9</v>
      </c>
      <c r="T87" s="150" t="s">
        <v>10</v>
      </c>
      <c r="U87" s="150" t="s">
        <v>10</v>
      </c>
      <c r="V87" s="150" t="s">
        <v>10</v>
      </c>
      <c r="W87" s="150" t="s">
        <v>10</v>
      </c>
      <c r="X87" s="150" t="s">
        <v>10</v>
      </c>
      <c r="Y87" s="55">
        <v>2950000</v>
      </c>
      <c r="Z87" s="56">
        <f>Таблица4[[#This Row],[Цена площади]]/Таблица4[[#This Row],[S м2]]</f>
        <v>65995.52572706934</v>
      </c>
      <c r="AA87" s="57" t="s">
        <v>9</v>
      </c>
      <c r="AB87" s="57" t="s">
        <v>9</v>
      </c>
      <c r="AC87" s="56" t="str">
        <f>Таблица4[[#This Row],[Только раздельные / распашные комнаты]]</f>
        <v>➖</v>
      </c>
      <c r="AD87" s="56" t="str">
        <f>Таблица4[[#This Row],[Цены
за квадрат (Ц2)]]</f>
        <v>➖</v>
      </c>
      <c r="AE87" s="58" t="str">
        <f>Таблица4[[#This Row],[Отнимаем старые дома]]</f>
        <v>➖</v>
      </c>
      <c r="AF87" s="58" t="str">
        <f>Таблица4[[#This Row],[Столбец6]]</f>
        <v>➖</v>
      </c>
      <c r="AG87" s="58"/>
      <c r="AH87" s="58"/>
      <c r="AI87" s="58"/>
      <c r="AJ87" s="58"/>
      <c r="AK87" s="58"/>
      <c r="AL87" s="58"/>
      <c r="AM87" s="58"/>
      <c r="AN87" s="58"/>
      <c r="AO87" s="60"/>
      <c r="AP87" s="60"/>
      <c r="AQ87" s="60"/>
      <c r="AR87" s="60"/>
      <c r="AS87" s="59"/>
      <c r="AT87" s="93" t="s">
        <v>158</v>
      </c>
      <c r="AU87" s="90" t="s">
        <v>340</v>
      </c>
      <c r="AV87" s="94" t="s">
        <v>432</v>
      </c>
      <c r="AW87" s="108">
        <v>44580</v>
      </c>
    </row>
    <row r="88" spans="3:49" ht="103.5" thickBot="1" x14ac:dyDescent="0.3">
      <c r="C88" s="9"/>
      <c r="D88" s="73" t="s">
        <v>302</v>
      </c>
      <c r="E88" s="70"/>
      <c r="F88" s="81" t="s">
        <v>301</v>
      </c>
      <c r="G88" s="71"/>
      <c r="H88" s="72" t="s">
        <v>153</v>
      </c>
      <c r="I88" s="147" t="s">
        <v>462</v>
      </c>
      <c r="J88" s="147" t="s">
        <v>10</v>
      </c>
      <c r="K88" s="147" t="s">
        <v>70</v>
      </c>
      <c r="L88" s="149">
        <v>39.9</v>
      </c>
      <c r="M88" s="150" t="s">
        <v>9</v>
      </c>
      <c r="N88" s="150" t="s">
        <v>9</v>
      </c>
      <c r="O88" s="169" t="s">
        <v>50</v>
      </c>
      <c r="P88" s="150" t="s">
        <v>10</v>
      </c>
      <c r="Q88" s="150" t="s">
        <v>9</v>
      </c>
      <c r="R88" s="169" t="s">
        <v>50</v>
      </c>
      <c r="S88" s="150" t="s">
        <v>9</v>
      </c>
      <c r="T88" s="150" t="s">
        <v>10</v>
      </c>
      <c r="U88" s="150" t="s">
        <v>10</v>
      </c>
      <c r="V88" s="150" t="s">
        <v>50</v>
      </c>
      <c r="W88" s="150" t="s">
        <v>9</v>
      </c>
      <c r="X88" s="150" t="s">
        <v>50</v>
      </c>
      <c r="Y88" s="55">
        <v>3000000</v>
      </c>
      <c r="Z88" s="56">
        <f>Таблица4[[#This Row],[Цена площади]]/Таблица4[[#This Row],[S м2]]</f>
        <v>75187.969924812031</v>
      </c>
      <c r="AA88" s="57" t="s">
        <v>9</v>
      </c>
      <c r="AB88" s="57" t="s">
        <v>9</v>
      </c>
      <c r="AC88" s="56" t="str">
        <f>Таблица4[[#This Row],[Только раздельные / распашные комнаты]]</f>
        <v>➖</v>
      </c>
      <c r="AD88" s="56" t="str">
        <f>Таблица4[[#This Row],[Цены
за квадрат (Ц2)]]</f>
        <v>➖</v>
      </c>
      <c r="AE88" s="58" t="str">
        <f>Таблица4[[#This Row],[Отнимаем старые дома]]</f>
        <v>➖</v>
      </c>
      <c r="AF88" s="58" t="str">
        <f>Таблица4[[#This Row],[Столбец6]]</f>
        <v>➖</v>
      </c>
      <c r="AG88" s="58"/>
      <c r="AH88" s="58"/>
      <c r="AI88" s="58"/>
      <c r="AJ88" s="58"/>
      <c r="AK88" s="58"/>
      <c r="AL88" s="58"/>
      <c r="AM88" s="58"/>
      <c r="AN88" s="58"/>
      <c r="AO88" s="60"/>
      <c r="AP88" s="60"/>
      <c r="AQ88" s="60"/>
      <c r="AR88" s="60"/>
      <c r="AS88" s="59"/>
      <c r="AT88" s="93" t="s">
        <v>303</v>
      </c>
      <c r="AU88" s="90" t="s">
        <v>304</v>
      </c>
      <c r="AV88" s="94" t="s">
        <v>305</v>
      </c>
    </row>
    <row r="89" spans="3:49" ht="103.5" hidden="1" thickBot="1" x14ac:dyDescent="0.3">
      <c r="C89" s="9"/>
      <c r="D89" s="113" t="s">
        <v>259</v>
      </c>
      <c r="E89" s="114"/>
      <c r="F89" s="115" t="s">
        <v>361</v>
      </c>
      <c r="G89" s="116"/>
      <c r="H89" s="117" t="s">
        <v>334</v>
      </c>
      <c r="I89" s="147" t="s">
        <v>192</v>
      </c>
      <c r="J89" s="147" t="s">
        <v>70</v>
      </c>
      <c r="K89" s="147" t="s">
        <v>70</v>
      </c>
      <c r="L89" s="149">
        <v>46.2</v>
      </c>
      <c r="M89" s="150" t="s">
        <v>9</v>
      </c>
      <c r="N89" s="150" t="s">
        <v>50</v>
      </c>
      <c r="O89" s="150" t="s">
        <v>50</v>
      </c>
      <c r="P89" s="150" t="s">
        <v>50</v>
      </c>
      <c r="Q89" s="150" t="s">
        <v>10</v>
      </c>
      <c r="R89" s="150" t="s">
        <v>9</v>
      </c>
      <c r="S89" s="150" t="s">
        <v>9</v>
      </c>
      <c r="T89" s="150" t="s">
        <v>10</v>
      </c>
      <c r="U89" s="150" t="s">
        <v>10</v>
      </c>
      <c r="V89" s="150" t="s">
        <v>10</v>
      </c>
      <c r="W89" s="150" t="s">
        <v>9</v>
      </c>
      <c r="X89" s="150" t="s">
        <v>9</v>
      </c>
      <c r="Y89" s="53">
        <v>3200000</v>
      </c>
      <c r="Z89" s="54">
        <f>Таблица4[[#This Row],[Цена площади]]/Таблица4[[#This Row],[S м2]]</f>
        <v>69264.069264069258</v>
      </c>
      <c r="AA89" s="53" t="s">
        <v>9</v>
      </c>
      <c r="AB89" s="53" t="s">
        <v>9</v>
      </c>
      <c r="AC89" s="54" t="str">
        <f>Таблица4[[#This Row],[Только раздельные / распашные комнаты]]</f>
        <v>➖</v>
      </c>
      <c r="AD89" s="54" t="str">
        <f>Таблица4[[#This Row],[Цены
за квадрат (Ц2)]]</f>
        <v>➖</v>
      </c>
      <c r="AE89" s="54" t="str">
        <f>Таблица4[[#This Row],[Отнимаем старые дома]]</f>
        <v>➖</v>
      </c>
      <c r="AF89" s="54" t="str">
        <f>Таблица4[[#This Row],[Столбец6]]</f>
        <v>➖</v>
      </c>
      <c r="AG89" s="58"/>
      <c r="AH89" s="58"/>
      <c r="AI89" s="58"/>
      <c r="AJ89" s="58"/>
      <c r="AK89" s="54"/>
      <c r="AL89" s="54"/>
      <c r="AM89" s="54"/>
      <c r="AN89" s="54"/>
      <c r="AO89" s="53" t="s">
        <v>503</v>
      </c>
      <c r="AP89" s="53"/>
      <c r="AQ89" s="53"/>
      <c r="AR89" s="53"/>
      <c r="AS89" s="54"/>
      <c r="AT89" s="118" t="s">
        <v>158</v>
      </c>
      <c r="AU89" s="119" t="s">
        <v>502</v>
      </c>
      <c r="AV89" s="120" t="s">
        <v>362</v>
      </c>
      <c r="AW89" s="125">
        <v>44582</v>
      </c>
    </row>
    <row r="90" spans="3:49" ht="103.5" hidden="1" thickBot="1" x14ac:dyDescent="0.3">
      <c r="C90" s="9"/>
      <c r="D90" s="113" t="s">
        <v>62</v>
      </c>
      <c r="E90" s="121"/>
      <c r="F90" s="170" t="s">
        <v>66</v>
      </c>
      <c r="G90" s="171" t="s">
        <v>57</v>
      </c>
      <c r="H90" s="117" t="s">
        <v>147</v>
      </c>
      <c r="I90" s="147" t="s">
        <v>463</v>
      </c>
      <c r="J90" s="147" t="s">
        <v>10</v>
      </c>
      <c r="K90" s="148">
        <v>2</v>
      </c>
      <c r="L90" s="149">
        <v>54</v>
      </c>
      <c r="M90" s="168" t="s">
        <v>10</v>
      </c>
      <c r="N90" s="150" t="s">
        <v>9</v>
      </c>
      <c r="O90" s="150" t="s">
        <v>50</v>
      </c>
      <c r="P90" s="150" t="s">
        <v>9</v>
      </c>
      <c r="Q90" s="150" t="s">
        <v>9</v>
      </c>
      <c r="R90" s="150" t="s">
        <v>10</v>
      </c>
      <c r="S90" s="150" t="s">
        <v>10</v>
      </c>
      <c r="T90" s="150" t="s">
        <v>10</v>
      </c>
      <c r="U90" s="150" t="s">
        <v>10</v>
      </c>
      <c r="V90" s="150" t="s">
        <v>10</v>
      </c>
      <c r="W90" s="150" t="s">
        <v>9</v>
      </c>
      <c r="X90" s="150" t="s">
        <v>9</v>
      </c>
      <c r="Y90" s="53">
        <v>3300000</v>
      </c>
      <c r="Z90" s="54">
        <f>Таблица4[[#This Row],[Цена площади]]/Таблица4[[#This Row],[S м2]]</f>
        <v>61111.111111111109</v>
      </c>
      <c r="AA90" s="57">
        <f>Таблица4[[#This Row],[Цена площади]]</f>
        <v>3300000</v>
      </c>
      <c r="AB90" s="58">
        <f>Таблица4[[#This Row],[Цены
за квадрат (Ц1)]]</f>
        <v>61111.111111111109</v>
      </c>
      <c r="AC90" s="56">
        <f>Таблица4[[#This Row],[Только раздельные / распашные комнаты]]</f>
        <v>3300000</v>
      </c>
      <c r="AD90" s="56">
        <f>Таблица4[[#This Row],[Цены
за квадрат (Ц2)]]</f>
        <v>61111.111111111109</v>
      </c>
      <c r="AE90" s="58">
        <f>Таблица4[[#This Row],[Отнимаем старые дома]]</f>
        <v>3300000</v>
      </c>
      <c r="AF90" s="58">
        <f>Таблица4[[#This Row],[Столбец6]]</f>
        <v>61111.111111111109</v>
      </c>
      <c r="AG90" s="58"/>
      <c r="AH90" s="58"/>
      <c r="AI90" s="58"/>
      <c r="AJ90" s="58"/>
      <c r="AK90" s="54"/>
      <c r="AL90" s="54"/>
      <c r="AM90" s="54"/>
      <c r="AN90" s="54"/>
      <c r="AO90" s="54"/>
      <c r="AP90" s="54"/>
      <c r="AQ90" s="54"/>
      <c r="AR90" s="54"/>
      <c r="AS90" s="54"/>
      <c r="AT90" s="118" t="s">
        <v>438</v>
      </c>
      <c r="AU90" s="119" t="s">
        <v>67</v>
      </c>
      <c r="AV90" s="173"/>
      <c r="AW90" s="125">
        <v>44581</v>
      </c>
    </row>
    <row r="91" spans="3:49" ht="103.5" thickBot="1" x14ac:dyDescent="0.3">
      <c r="C91" s="9"/>
      <c r="D91" s="73" t="s">
        <v>367</v>
      </c>
      <c r="E91" s="105"/>
      <c r="F91" s="81" t="s">
        <v>366</v>
      </c>
      <c r="G91" s="106"/>
      <c r="H91" s="72" t="s">
        <v>334</v>
      </c>
      <c r="I91" s="147" t="s">
        <v>192</v>
      </c>
      <c r="J91" s="147" t="s">
        <v>70</v>
      </c>
      <c r="K91" s="147" t="s">
        <v>70</v>
      </c>
      <c r="L91" s="149">
        <v>46.7</v>
      </c>
      <c r="M91" s="150" t="s">
        <v>9</v>
      </c>
      <c r="N91" s="150" t="s">
        <v>9</v>
      </c>
      <c r="O91" s="150" t="s">
        <v>9</v>
      </c>
      <c r="P91" s="150" t="s">
        <v>10</v>
      </c>
      <c r="Q91" s="150" t="s">
        <v>10</v>
      </c>
      <c r="R91" s="150" t="s">
        <v>9</v>
      </c>
      <c r="S91" s="150" t="s">
        <v>50</v>
      </c>
      <c r="T91" s="150" t="s">
        <v>9</v>
      </c>
      <c r="U91" s="150" t="s">
        <v>9</v>
      </c>
      <c r="V91" s="150" t="s">
        <v>10</v>
      </c>
      <c r="W91" s="150" t="s">
        <v>10</v>
      </c>
      <c r="X91" s="150" t="s">
        <v>9</v>
      </c>
      <c r="Y91" s="55">
        <v>3000000</v>
      </c>
      <c r="Z91" s="56">
        <f>Таблица4[[#This Row],[Цена площади]]/Таблица4[[#This Row],[S м2]]</f>
        <v>64239.828693790143</v>
      </c>
      <c r="AA91" s="57" t="s">
        <v>9</v>
      </c>
      <c r="AB91" s="57" t="s">
        <v>9</v>
      </c>
      <c r="AC91" s="56" t="str">
        <f>Таблица4[[#This Row],[Только раздельные / распашные комнаты]]</f>
        <v>➖</v>
      </c>
      <c r="AD91" s="56" t="str">
        <f>Таблица4[[#This Row],[Цены
за квадрат (Ц2)]]</f>
        <v>➖</v>
      </c>
      <c r="AE91" s="58" t="str">
        <f>Таблица4[[#This Row],[Отнимаем старые дома]]</f>
        <v>➖</v>
      </c>
      <c r="AF91" s="58" t="str">
        <f>Таблица4[[#This Row],[Столбец6]]</f>
        <v>➖</v>
      </c>
      <c r="AG91" s="58"/>
      <c r="AH91" s="58"/>
      <c r="AI91" s="58"/>
      <c r="AJ91" s="58"/>
      <c r="AK91" s="58"/>
      <c r="AL91" s="58"/>
      <c r="AM91" s="58"/>
      <c r="AN91" s="58"/>
      <c r="AO91" s="60"/>
      <c r="AP91" s="60"/>
      <c r="AQ91" s="60"/>
      <c r="AR91" s="60"/>
      <c r="AS91" s="59"/>
      <c r="AT91" s="93" t="s">
        <v>457</v>
      </c>
      <c r="AU91" s="90" t="s">
        <v>456</v>
      </c>
      <c r="AV91" s="94" t="s">
        <v>368</v>
      </c>
      <c r="AW91" s="108">
        <v>44581</v>
      </c>
    </row>
    <row r="92" spans="3:49" ht="120.75" thickBot="1" x14ac:dyDescent="0.3">
      <c r="C92" s="9"/>
      <c r="D92" s="73" t="s">
        <v>367</v>
      </c>
      <c r="E92" s="105"/>
      <c r="F92" s="81" t="s">
        <v>366</v>
      </c>
      <c r="G92" s="106"/>
      <c r="H92" s="72" t="s">
        <v>334</v>
      </c>
      <c r="I92" s="147" t="s">
        <v>192</v>
      </c>
      <c r="J92" s="147" t="s">
        <v>70</v>
      </c>
      <c r="K92" s="147" t="s">
        <v>70</v>
      </c>
      <c r="L92" s="149">
        <v>46.8</v>
      </c>
      <c r="M92" s="150" t="s">
        <v>9</v>
      </c>
      <c r="N92" s="150" t="s">
        <v>9</v>
      </c>
      <c r="O92" s="150" t="s">
        <v>9</v>
      </c>
      <c r="P92" s="150" t="s">
        <v>10</v>
      </c>
      <c r="Q92" s="150" t="s">
        <v>10</v>
      </c>
      <c r="R92" s="150" t="s">
        <v>9</v>
      </c>
      <c r="S92" s="150" t="s">
        <v>9</v>
      </c>
      <c r="T92" s="150" t="s">
        <v>10</v>
      </c>
      <c r="U92" s="150" t="s">
        <v>9</v>
      </c>
      <c r="V92" s="150" t="s">
        <v>10</v>
      </c>
      <c r="W92" s="150" t="s">
        <v>9</v>
      </c>
      <c r="X92" s="150" t="s">
        <v>10</v>
      </c>
      <c r="Y92" s="55">
        <v>3000000</v>
      </c>
      <c r="Z92" s="56">
        <f>Таблица4[[#This Row],[Цена площади]]/Таблица4[[#This Row],[S м2]]</f>
        <v>64102.564102564109</v>
      </c>
      <c r="AA92" s="57" t="s">
        <v>9</v>
      </c>
      <c r="AB92" s="57" t="s">
        <v>9</v>
      </c>
      <c r="AC92" s="56" t="str">
        <f>Таблица4[[#This Row],[Только раздельные / распашные комнаты]]</f>
        <v>➖</v>
      </c>
      <c r="AD92" s="56" t="str">
        <f>Таблица4[[#This Row],[Цены
за квадрат (Ц2)]]</f>
        <v>➖</v>
      </c>
      <c r="AE92" s="58" t="str">
        <f>Таблица4[[#This Row],[Отнимаем старые дома]]</f>
        <v>➖</v>
      </c>
      <c r="AF92" s="58" t="str">
        <f>Таблица4[[#This Row],[Столбец6]]</f>
        <v>➖</v>
      </c>
      <c r="AG92" s="58"/>
      <c r="AH92" s="58"/>
      <c r="AI92" s="58"/>
      <c r="AJ92" s="58"/>
      <c r="AK92" s="58"/>
      <c r="AL92" s="58"/>
      <c r="AM92" s="58"/>
      <c r="AN92" s="58"/>
      <c r="AO92" s="60"/>
      <c r="AP92" s="60"/>
      <c r="AQ92" s="60"/>
      <c r="AR92" s="60"/>
      <c r="AS92" s="59"/>
      <c r="AT92" s="93" t="s">
        <v>194</v>
      </c>
      <c r="AU92" s="90" t="s">
        <v>370</v>
      </c>
      <c r="AV92" s="94" t="s">
        <v>369</v>
      </c>
      <c r="AW92" s="108">
        <v>44581</v>
      </c>
    </row>
    <row r="93" spans="3:49" ht="103.5" thickBot="1" x14ac:dyDescent="0.3">
      <c r="C93" s="9"/>
      <c r="D93" s="73" t="s">
        <v>287</v>
      </c>
      <c r="E93" s="70"/>
      <c r="F93" s="81" t="s">
        <v>286</v>
      </c>
      <c r="G93" s="71"/>
      <c r="H93" s="72" t="s">
        <v>153</v>
      </c>
      <c r="I93" s="147" t="s">
        <v>192</v>
      </c>
      <c r="J93" s="147" t="s">
        <v>70</v>
      </c>
      <c r="K93" s="147" t="s">
        <v>70</v>
      </c>
      <c r="L93" s="149">
        <v>42</v>
      </c>
      <c r="M93" s="150" t="s">
        <v>9</v>
      </c>
      <c r="N93" s="150" t="s">
        <v>9</v>
      </c>
      <c r="O93" s="150" t="s">
        <v>10</v>
      </c>
      <c r="P93" s="150" t="s">
        <v>10</v>
      </c>
      <c r="Q93" s="150" t="s">
        <v>9</v>
      </c>
      <c r="R93" s="150" t="s">
        <v>9</v>
      </c>
      <c r="S93" s="150" t="s">
        <v>50</v>
      </c>
      <c r="T93" s="150" t="s">
        <v>10</v>
      </c>
      <c r="U93" s="150" t="s">
        <v>10</v>
      </c>
      <c r="V93" s="150" t="s">
        <v>10</v>
      </c>
      <c r="W93" s="150" t="s">
        <v>9</v>
      </c>
      <c r="X93" s="150" t="s">
        <v>10</v>
      </c>
      <c r="Y93" s="55">
        <v>3150000</v>
      </c>
      <c r="Z93" s="56">
        <f>Таблица4[[#This Row],[Цена площади]]/Таблица4[[#This Row],[S м2]]</f>
        <v>75000</v>
      </c>
      <c r="AA93" s="57" t="s">
        <v>9</v>
      </c>
      <c r="AB93" s="57" t="s">
        <v>9</v>
      </c>
      <c r="AC93" s="56" t="str">
        <f>Таблица4[[#This Row],[Только раздельные / распашные комнаты]]</f>
        <v>➖</v>
      </c>
      <c r="AD93" s="56" t="str">
        <f>Таблица4[[#This Row],[Цены
за квадрат (Ц2)]]</f>
        <v>➖</v>
      </c>
      <c r="AE93" s="58" t="str">
        <f>Таблица4[[#This Row],[Отнимаем старые дома]]</f>
        <v>➖</v>
      </c>
      <c r="AF93" s="58" t="str">
        <f>Таблица4[[#This Row],[Столбец6]]</f>
        <v>➖</v>
      </c>
      <c r="AG93" s="58"/>
      <c r="AH93" s="58"/>
      <c r="AI93" s="58"/>
      <c r="AJ93" s="58"/>
      <c r="AK93" s="58"/>
      <c r="AL93" s="58"/>
      <c r="AM93" s="58"/>
      <c r="AN93" s="58"/>
      <c r="AO93" s="60"/>
      <c r="AP93" s="60"/>
      <c r="AQ93" s="60"/>
      <c r="AR93" s="60"/>
      <c r="AS93" s="59"/>
      <c r="AT93" s="93" t="s">
        <v>500</v>
      </c>
      <c r="AU93" s="90" t="s">
        <v>288</v>
      </c>
      <c r="AV93" s="94" t="s">
        <v>289</v>
      </c>
      <c r="AW93" s="108">
        <v>44613</v>
      </c>
    </row>
    <row r="94" spans="3:49" ht="103.5" thickBot="1" x14ac:dyDescent="0.3">
      <c r="C94" s="9"/>
      <c r="D94" s="73" t="s">
        <v>259</v>
      </c>
      <c r="E94" s="105"/>
      <c r="F94" s="81" t="s">
        <v>351</v>
      </c>
      <c r="G94" s="106"/>
      <c r="H94" s="72" t="s">
        <v>334</v>
      </c>
      <c r="I94" s="147" t="s">
        <v>179</v>
      </c>
      <c r="J94" s="147" t="s">
        <v>14</v>
      </c>
      <c r="K94" s="147" t="s">
        <v>70</v>
      </c>
      <c r="L94" s="149">
        <v>44</v>
      </c>
      <c r="M94" s="150" t="s">
        <v>9</v>
      </c>
      <c r="N94" s="150" t="s">
        <v>9</v>
      </c>
      <c r="O94" s="150" t="s">
        <v>10</v>
      </c>
      <c r="P94" s="150" t="s">
        <v>10</v>
      </c>
      <c r="Q94" s="150" t="s">
        <v>10</v>
      </c>
      <c r="R94" s="150" t="s">
        <v>9</v>
      </c>
      <c r="S94" s="150" t="s">
        <v>9</v>
      </c>
      <c r="T94" s="150" t="s">
        <v>50</v>
      </c>
      <c r="U94" s="150" t="s">
        <v>50</v>
      </c>
      <c r="V94" s="150" t="s">
        <v>10</v>
      </c>
      <c r="W94" s="150" t="s">
        <v>50</v>
      </c>
      <c r="X94" s="150" t="s">
        <v>9</v>
      </c>
      <c r="Y94" s="55">
        <v>3200000</v>
      </c>
      <c r="Z94" s="56">
        <f>Таблица4[[#This Row],[Цена площади]]/Таблица4[[#This Row],[S м2]]</f>
        <v>72727.272727272721</v>
      </c>
      <c r="AA94" s="57" t="s">
        <v>9</v>
      </c>
      <c r="AB94" s="57" t="s">
        <v>9</v>
      </c>
      <c r="AC94" s="56" t="str">
        <f>Таблица4[[#This Row],[Только раздельные / распашные комнаты]]</f>
        <v>➖</v>
      </c>
      <c r="AD94" s="56" t="str">
        <f>Таблица4[[#This Row],[Цены
за квадрат (Ц2)]]</f>
        <v>➖</v>
      </c>
      <c r="AE94" s="58" t="str">
        <f>Таблица4[[#This Row],[Отнимаем старые дома]]</f>
        <v>➖</v>
      </c>
      <c r="AF94" s="58" t="str">
        <f>Таблица4[[#This Row],[Столбец6]]</f>
        <v>➖</v>
      </c>
      <c r="AG94" s="58"/>
      <c r="AH94" s="58"/>
      <c r="AI94" s="58"/>
      <c r="AJ94" s="58"/>
      <c r="AK94" s="58"/>
      <c r="AL94" s="58"/>
      <c r="AM94" s="58"/>
      <c r="AN94" s="58"/>
      <c r="AO94" s="60"/>
      <c r="AP94" s="60"/>
      <c r="AQ94" s="60"/>
      <c r="AR94" s="60"/>
      <c r="AS94" s="59"/>
      <c r="AT94" s="93" t="s">
        <v>350</v>
      </c>
      <c r="AU94" s="90" t="s">
        <v>285</v>
      </c>
      <c r="AV94" s="94" t="s">
        <v>352</v>
      </c>
    </row>
    <row r="95" spans="3:49" ht="105.75" thickBot="1" x14ac:dyDescent="0.3">
      <c r="C95" s="9"/>
      <c r="D95" s="73" t="s">
        <v>259</v>
      </c>
      <c r="E95" s="105"/>
      <c r="F95" s="81" t="s">
        <v>353</v>
      </c>
      <c r="G95" s="106"/>
      <c r="H95" s="72" t="s">
        <v>334</v>
      </c>
      <c r="I95" s="147" t="s">
        <v>335</v>
      </c>
      <c r="J95" s="147" t="s">
        <v>50</v>
      </c>
      <c r="K95" s="147" t="s">
        <v>70</v>
      </c>
      <c r="L95" s="149">
        <v>44.5</v>
      </c>
      <c r="M95" s="150" t="s">
        <v>50</v>
      </c>
      <c r="N95" s="150" t="s">
        <v>50</v>
      </c>
      <c r="O95" s="150" t="s">
        <v>10</v>
      </c>
      <c r="P95" s="150" t="s">
        <v>9</v>
      </c>
      <c r="Q95" s="150" t="s">
        <v>10</v>
      </c>
      <c r="R95" s="150" t="s">
        <v>9</v>
      </c>
      <c r="S95" s="150" t="s">
        <v>50</v>
      </c>
      <c r="T95" s="150" t="s">
        <v>10</v>
      </c>
      <c r="U95" s="150" t="s">
        <v>10</v>
      </c>
      <c r="V95" s="150" t="s">
        <v>10</v>
      </c>
      <c r="W95" s="150" t="s">
        <v>50</v>
      </c>
      <c r="X95" s="150" t="s">
        <v>50</v>
      </c>
      <c r="Y95" s="55">
        <v>3300000</v>
      </c>
      <c r="Z95" s="56">
        <f>Таблица4[[#This Row],[Цена площади]]/Таблица4[[#This Row],[S м2]]</f>
        <v>74157.303370786511</v>
      </c>
      <c r="AA95" s="57" t="s">
        <v>9</v>
      </c>
      <c r="AB95" s="57" t="s">
        <v>9</v>
      </c>
      <c r="AC95" s="56" t="str">
        <f>Таблица4[[#This Row],[Только раздельные / распашные комнаты]]</f>
        <v>➖</v>
      </c>
      <c r="AD95" s="56" t="str">
        <f>Таблица4[[#This Row],[Цены
за квадрат (Ц2)]]</f>
        <v>➖</v>
      </c>
      <c r="AE95" s="58" t="str">
        <f>Таблица4[[#This Row],[Отнимаем старые дома]]</f>
        <v>➖</v>
      </c>
      <c r="AF95" s="58" t="str">
        <f>Таблица4[[#This Row],[Столбец6]]</f>
        <v>➖</v>
      </c>
      <c r="AG95" s="58"/>
      <c r="AH95" s="58"/>
      <c r="AI95" s="58"/>
      <c r="AJ95" s="58"/>
      <c r="AK95" s="58"/>
      <c r="AL95" s="58"/>
      <c r="AM95" s="58"/>
      <c r="AN95" s="58"/>
      <c r="AO95" s="60"/>
      <c r="AP95" s="60"/>
      <c r="AQ95" s="60"/>
      <c r="AR95" s="60"/>
      <c r="AS95" s="59"/>
      <c r="AT95" s="93" t="s">
        <v>354</v>
      </c>
      <c r="AU95" s="119" t="s">
        <v>355</v>
      </c>
      <c r="AV95" s="120" t="s">
        <v>357</v>
      </c>
      <c r="AW95" s="125" t="s">
        <v>439</v>
      </c>
    </row>
    <row r="96" spans="3:49" ht="120.75" thickBot="1" x14ac:dyDescent="0.3">
      <c r="C96" s="9"/>
      <c r="D96" s="73" t="s">
        <v>374</v>
      </c>
      <c r="E96" s="105"/>
      <c r="F96" s="83" t="s">
        <v>375</v>
      </c>
      <c r="G96" s="106"/>
      <c r="H96" s="72" t="s">
        <v>376</v>
      </c>
      <c r="I96" s="147" t="s">
        <v>468</v>
      </c>
      <c r="J96" s="147" t="s">
        <v>54</v>
      </c>
      <c r="K96" s="147" t="s">
        <v>70</v>
      </c>
      <c r="L96" s="149">
        <v>44.5</v>
      </c>
      <c r="M96" s="150" t="s">
        <v>9</v>
      </c>
      <c r="N96" s="150" t="s">
        <v>9</v>
      </c>
      <c r="O96" s="150" t="s">
        <v>10</v>
      </c>
      <c r="P96" s="150" t="s">
        <v>9</v>
      </c>
      <c r="Q96" s="150" t="s">
        <v>10</v>
      </c>
      <c r="R96" s="150" t="s">
        <v>9</v>
      </c>
      <c r="S96" s="150" t="s">
        <v>9</v>
      </c>
      <c r="T96" s="150" t="s">
        <v>10</v>
      </c>
      <c r="U96" s="150" t="s">
        <v>50</v>
      </c>
      <c r="V96" s="150" t="s">
        <v>10</v>
      </c>
      <c r="W96" s="150" t="s">
        <v>10</v>
      </c>
      <c r="X96" s="150" t="s">
        <v>50</v>
      </c>
      <c r="Y96" s="55">
        <v>3450000</v>
      </c>
      <c r="Z96" s="56">
        <f>Таблица4[[#This Row],[Цена площади]]/Таблица4[[#This Row],[S м2]]</f>
        <v>77528.089887640454</v>
      </c>
      <c r="AA96" s="57" t="s">
        <v>9</v>
      </c>
      <c r="AB96" s="57" t="s">
        <v>9</v>
      </c>
      <c r="AC96" s="56" t="str">
        <f>Таблица4[[#This Row],[Только раздельные / распашные комнаты]]</f>
        <v>➖</v>
      </c>
      <c r="AD96" s="56" t="str">
        <f>Таблица4[[#This Row],[Цены
за квадрат (Ц2)]]</f>
        <v>➖</v>
      </c>
      <c r="AE96" s="58" t="str">
        <f>Таблица4[[#This Row],[Отнимаем старые дома]]</f>
        <v>➖</v>
      </c>
      <c r="AF96" s="58" t="str">
        <f>Таблица4[[#This Row],[Столбец6]]</f>
        <v>➖</v>
      </c>
      <c r="AG96" s="58"/>
      <c r="AH96" s="58"/>
      <c r="AI96" s="58"/>
      <c r="AJ96" s="58"/>
      <c r="AK96" s="58"/>
      <c r="AL96" s="58"/>
      <c r="AM96" s="58"/>
      <c r="AN96" s="58"/>
      <c r="AO96" s="60"/>
      <c r="AP96" s="60"/>
      <c r="AQ96" s="60"/>
      <c r="AR96" s="60"/>
      <c r="AS96" s="59"/>
      <c r="AT96" s="93" t="s">
        <v>379</v>
      </c>
      <c r="AU96" s="90" t="s">
        <v>377</v>
      </c>
      <c r="AV96" s="94" t="s">
        <v>378</v>
      </c>
    </row>
    <row r="97" spans="3:49" ht="103.5" thickBot="1" x14ac:dyDescent="0.3">
      <c r="C97" s="9" t="s">
        <v>23</v>
      </c>
      <c r="D97" s="73" t="s">
        <v>263</v>
      </c>
      <c r="E97" s="70"/>
      <c r="F97" s="81" t="s">
        <v>262</v>
      </c>
      <c r="G97" s="71"/>
      <c r="H97" s="72" t="s">
        <v>264</v>
      </c>
      <c r="I97" s="147" t="s">
        <v>192</v>
      </c>
      <c r="J97" s="147" t="s">
        <v>70</v>
      </c>
      <c r="K97" s="147" t="s">
        <v>70</v>
      </c>
      <c r="L97" s="149">
        <v>46</v>
      </c>
      <c r="M97" s="150" t="s">
        <v>9</v>
      </c>
      <c r="N97" s="150" t="s">
        <v>9</v>
      </c>
      <c r="O97" s="150" t="s">
        <v>10</v>
      </c>
      <c r="P97" s="150" t="s">
        <v>10</v>
      </c>
      <c r="Q97" s="150" t="s">
        <v>9</v>
      </c>
      <c r="R97" s="150" t="s">
        <v>9</v>
      </c>
      <c r="S97" s="150" t="s">
        <v>10</v>
      </c>
      <c r="T97" s="150" t="s">
        <v>10</v>
      </c>
      <c r="U97" s="150" t="s">
        <v>10</v>
      </c>
      <c r="V97" s="150" t="s">
        <v>10</v>
      </c>
      <c r="W97" s="150" t="s">
        <v>9</v>
      </c>
      <c r="X97" s="150" t="s">
        <v>9</v>
      </c>
      <c r="Y97" s="55">
        <v>3480000</v>
      </c>
      <c r="Z97" s="56">
        <f>Таблица4[[#This Row],[Цена площади]]/Таблица4[[#This Row],[S м2]]</f>
        <v>75652.173913043473</v>
      </c>
      <c r="AA97" s="57" t="s">
        <v>9</v>
      </c>
      <c r="AB97" s="57" t="s">
        <v>9</v>
      </c>
      <c r="AC97" s="56" t="str">
        <f>Таблица4[[#This Row],[Только раздельные / распашные комнаты]]</f>
        <v>➖</v>
      </c>
      <c r="AD97" s="56" t="str">
        <f>Таблица4[[#This Row],[Цены
за квадрат (Ц2)]]</f>
        <v>➖</v>
      </c>
      <c r="AE97" s="58" t="str">
        <f>Таблица4[[#This Row],[Отнимаем старые дома]]</f>
        <v>➖</v>
      </c>
      <c r="AF97" s="58" t="str">
        <f>Таблица4[[#This Row],[Столбец6]]</f>
        <v>➖</v>
      </c>
      <c r="AG97" s="58"/>
      <c r="AH97" s="58"/>
      <c r="AI97" s="58"/>
      <c r="AJ97" s="58"/>
      <c r="AK97" s="58"/>
      <c r="AL97" s="58"/>
      <c r="AM97" s="58"/>
      <c r="AN97" s="58"/>
      <c r="AO97" s="60"/>
      <c r="AP97" s="60"/>
      <c r="AQ97" s="60"/>
      <c r="AR97" s="60"/>
      <c r="AS97" s="59"/>
      <c r="AT97" s="93" t="s">
        <v>450</v>
      </c>
      <c r="AU97" s="90" t="s">
        <v>265</v>
      </c>
      <c r="AV97" s="97" t="s">
        <v>266</v>
      </c>
      <c r="AW97" s="108">
        <v>44581</v>
      </c>
    </row>
    <row r="98" spans="3:49" ht="120.75" thickBot="1" x14ac:dyDescent="0.3">
      <c r="C98" s="9"/>
      <c r="D98" s="73" t="s">
        <v>308</v>
      </c>
      <c r="E98" s="70"/>
      <c r="F98" s="81" t="s">
        <v>307</v>
      </c>
      <c r="G98" s="71"/>
      <c r="H98" s="72" t="s">
        <v>309</v>
      </c>
      <c r="I98" s="147" t="s">
        <v>284</v>
      </c>
      <c r="J98" s="147" t="s">
        <v>70</v>
      </c>
      <c r="K98" s="147" t="s">
        <v>14</v>
      </c>
      <c r="L98" s="149">
        <v>64.8</v>
      </c>
      <c r="M98" s="150" t="s">
        <v>9</v>
      </c>
      <c r="N98" s="169" t="s">
        <v>50</v>
      </c>
      <c r="O98" s="150" t="s">
        <v>10</v>
      </c>
      <c r="P98" s="150" t="s">
        <v>9</v>
      </c>
      <c r="Q98" s="150" t="s">
        <v>9</v>
      </c>
      <c r="R98" s="150" t="s">
        <v>9</v>
      </c>
      <c r="S98" s="150" t="s">
        <v>9</v>
      </c>
      <c r="T98" s="150" t="s">
        <v>10</v>
      </c>
      <c r="U98" s="150" t="s">
        <v>10</v>
      </c>
      <c r="V98" s="150" t="s">
        <v>10</v>
      </c>
      <c r="W98" s="150" t="s">
        <v>9</v>
      </c>
      <c r="X98" s="150" t="s">
        <v>50</v>
      </c>
      <c r="Y98" s="55">
        <v>3500000</v>
      </c>
      <c r="Z98" s="56">
        <f>Таблица4[[#This Row],[Цена площади]]/Таблица4[[#This Row],[S м2]]</f>
        <v>54012.345679012345</v>
      </c>
      <c r="AA98" s="57" t="s">
        <v>9</v>
      </c>
      <c r="AB98" s="57" t="s">
        <v>9</v>
      </c>
      <c r="AC98" s="56" t="str">
        <f>Таблица4[[#This Row],[Только раздельные / распашные комнаты]]</f>
        <v>➖</v>
      </c>
      <c r="AD98" s="56" t="str">
        <f>Таблица4[[#This Row],[Цены
за квадрат (Ц2)]]</f>
        <v>➖</v>
      </c>
      <c r="AE98" s="58" t="str">
        <f>Таблица4[[#This Row],[Отнимаем старые дома]]</f>
        <v>➖</v>
      </c>
      <c r="AF98" s="58" t="str">
        <f>Таблица4[[#This Row],[Столбец6]]</f>
        <v>➖</v>
      </c>
      <c r="AG98" s="58"/>
      <c r="AH98" s="58"/>
      <c r="AI98" s="58"/>
      <c r="AJ98" s="58"/>
      <c r="AK98" s="58"/>
      <c r="AL98" s="58"/>
      <c r="AM98" s="58"/>
      <c r="AN98" s="58"/>
      <c r="AO98" s="60"/>
      <c r="AP98" s="60"/>
      <c r="AQ98" s="60"/>
      <c r="AR98" s="60"/>
      <c r="AS98" s="59"/>
      <c r="AT98" s="93" t="s">
        <v>158</v>
      </c>
      <c r="AU98" s="90" t="s">
        <v>306</v>
      </c>
      <c r="AV98" s="94" t="s">
        <v>315</v>
      </c>
      <c r="AW98" s="1" t="s">
        <v>439</v>
      </c>
    </row>
    <row r="99" spans="3:49" ht="180.75" thickBot="1" x14ac:dyDescent="0.3">
      <c r="C99" s="9"/>
      <c r="D99" s="73" t="s">
        <v>62</v>
      </c>
      <c r="E99" s="70"/>
      <c r="F99" s="81" t="s">
        <v>116</v>
      </c>
      <c r="G99" s="71"/>
      <c r="H99" s="72" t="s">
        <v>69</v>
      </c>
      <c r="I99" s="147" t="s">
        <v>188</v>
      </c>
      <c r="J99" s="147" t="s">
        <v>20</v>
      </c>
      <c r="K99" s="147" t="s">
        <v>70</v>
      </c>
      <c r="L99" s="149">
        <v>66</v>
      </c>
      <c r="M99" s="150" t="s">
        <v>9</v>
      </c>
      <c r="N99" s="150" t="s">
        <v>50</v>
      </c>
      <c r="O99" s="150" t="s">
        <v>50</v>
      </c>
      <c r="P99" s="150" t="s">
        <v>50</v>
      </c>
      <c r="Q99" s="150" t="s">
        <v>9</v>
      </c>
      <c r="R99" s="150" t="s">
        <v>9</v>
      </c>
      <c r="S99" s="150" t="s">
        <v>50</v>
      </c>
      <c r="T99" s="150" t="s">
        <v>10</v>
      </c>
      <c r="U99" s="150" t="s">
        <v>10</v>
      </c>
      <c r="V99" s="150" t="s">
        <v>10</v>
      </c>
      <c r="W99" s="150" t="s">
        <v>9</v>
      </c>
      <c r="X99" s="150" t="s">
        <v>10</v>
      </c>
      <c r="Y99" s="55">
        <v>3500000</v>
      </c>
      <c r="Z99" s="56">
        <f>Таблица4[[#This Row],[Цена площади]]/Таблица4[[#This Row],[S м2]]</f>
        <v>53030.303030303032</v>
      </c>
      <c r="AA99" s="57" t="s">
        <v>9</v>
      </c>
      <c r="AB99" s="57" t="s">
        <v>9</v>
      </c>
      <c r="AC99" s="56" t="str">
        <f>Таблица4[[#This Row],[Только раздельные / распашные комнаты]]</f>
        <v>➖</v>
      </c>
      <c r="AD99" s="56" t="str">
        <f>Таблица4[[#This Row],[Цены
за квадрат (Ц2)]]</f>
        <v>➖</v>
      </c>
      <c r="AE99" s="58" t="str">
        <f>Таблица4[[#This Row],[Отнимаем старые дома]]</f>
        <v>➖</v>
      </c>
      <c r="AF99" s="58" t="str">
        <f>Таблица4[[#This Row],[Столбец6]]</f>
        <v>➖</v>
      </c>
      <c r="AG99" s="58"/>
      <c r="AH99" s="58"/>
      <c r="AI99" s="58"/>
      <c r="AJ99" s="58"/>
      <c r="AK99" s="58"/>
      <c r="AL99" s="58"/>
      <c r="AM99" s="58"/>
      <c r="AN99" s="58"/>
      <c r="AO99" s="60"/>
      <c r="AP99" s="60"/>
      <c r="AQ99" s="60"/>
      <c r="AR99" s="60"/>
      <c r="AS99" s="59"/>
      <c r="AT99" s="93" t="s">
        <v>316</v>
      </c>
      <c r="AU99" s="90" t="s">
        <v>317</v>
      </c>
      <c r="AV99" s="94" t="s">
        <v>321</v>
      </c>
      <c r="AW99" s="1" t="s">
        <v>439</v>
      </c>
    </row>
    <row r="100" spans="3:49" ht="103.5" thickBot="1" x14ac:dyDescent="0.3">
      <c r="C100" s="9"/>
      <c r="D100" s="73" t="s">
        <v>259</v>
      </c>
      <c r="E100" s="105"/>
      <c r="F100" s="83" t="s">
        <v>382</v>
      </c>
      <c r="G100" s="106"/>
      <c r="H100" s="72" t="s">
        <v>153</v>
      </c>
      <c r="I100" s="147" t="s">
        <v>335</v>
      </c>
      <c r="J100" s="147" t="s">
        <v>10</v>
      </c>
      <c r="K100" s="147" t="s">
        <v>70</v>
      </c>
      <c r="L100" s="149">
        <v>40.799999999999997</v>
      </c>
      <c r="M100" s="150" t="s">
        <v>9</v>
      </c>
      <c r="N100" s="150" t="s">
        <v>50</v>
      </c>
      <c r="O100" s="150" t="s">
        <v>50</v>
      </c>
      <c r="P100" s="150" t="s">
        <v>10</v>
      </c>
      <c r="Q100" s="150" t="s">
        <v>9</v>
      </c>
      <c r="R100" s="150" t="s">
        <v>10</v>
      </c>
      <c r="S100" s="150" t="s">
        <v>50</v>
      </c>
      <c r="T100" s="150" t="s">
        <v>50</v>
      </c>
      <c r="U100" s="150" t="s">
        <v>50</v>
      </c>
      <c r="V100" s="150" t="s">
        <v>10</v>
      </c>
      <c r="W100" s="150" t="s">
        <v>9</v>
      </c>
      <c r="X100" s="150" t="s">
        <v>50</v>
      </c>
      <c r="Y100" s="55">
        <v>3500000</v>
      </c>
      <c r="Z100" s="56">
        <f>Таблица4[[#This Row],[Цена площади]]/Таблица4[[#This Row],[S м2]]</f>
        <v>85784.313725490196</v>
      </c>
      <c r="AA100" s="57" t="s">
        <v>9</v>
      </c>
      <c r="AB100" s="57" t="s">
        <v>9</v>
      </c>
      <c r="AC100" s="56" t="str">
        <f>Таблица4[[#This Row],[Только раздельные / распашные комнаты]]</f>
        <v>➖</v>
      </c>
      <c r="AD100" s="56" t="str">
        <f>Таблица4[[#This Row],[Цены
за квадрат (Ц2)]]</f>
        <v>➖</v>
      </c>
      <c r="AE100" s="58" t="str">
        <f>Таблица4[[#This Row],[Отнимаем старые дома]]</f>
        <v>➖</v>
      </c>
      <c r="AF100" s="58" t="str">
        <f>Таблица4[[#This Row],[Столбец6]]</f>
        <v>➖</v>
      </c>
      <c r="AG100" s="58"/>
      <c r="AH100" s="58"/>
      <c r="AI100" s="58"/>
      <c r="AJ100" s="58"/>
      <c r="AK100" s="58"/>
      <c r="AL100" s="58"/>
      <c r="AM100" s="58"/>
      <c r="AN100" s="58"/>
      <c r="AO100" s="60"/>
      <c r="AP100" s="60"/>
      <c r="AQ100" s="60"/>
      <c r="AR100" s="60"/>
      <c r="AS100" s="59"/>
      <c r="AT100" s="93" t="s">
        <v>383</v>
      </c>
      <c r="AU100" s="90" t="s">
        <v>381</v>
      </c>
      <c r="AV100" s="130" t="s">
        <v>380</v>
      </c>
      <c r="AW100" s="1" t="s">
        <v>439</v>
      </c>
    </row>
    <row r="101" spans="3:49" ht="120.75" thickBot="1" x14ac:dyDescent="0.3">
      <c r="C101" s="9"/>
      <c r="D101" s="73" t="s">
        <v>152</v>
      </c>
      <c r="E101" s="70"/>
      <c r="F101" s="81" t="s">
        <v>150</v>
      </c>
      <c r="G101" s="71"/>
      <c r="H101" s="72" t="s">
        <v>153</v>
      </c>
      <c r="I101" s="147" t="s">
        <v>154</v>
      </c>
      <c r="J101" s="147" t="s">
        <v>14</v>
      </c>
      <c r="K101" s="148">
        <v>2</v>
      </c>
      <c r="L101" s="149">
        <v>44</v>
      </c>
      <c r="M101" s="150" t="s">
        <v>9</v>
      </c>
      <c r="N101" s="150" t="s">
        <v>162</v>
      </c>
      <c r="O101" s="150" t="s">
        <v>50</v>
      </c>
      <c r="P101" s="150" t="s">
        <v>9</v>
      </c>
      <c r="Q101" s="150" t="s">
        <v>10</v>
      </c>
      <c r="R101" s="150" t="s">
        <v>9</v>
      </c>
      <c r="S101" s="150" t="s">
        <v>160</v>
      </c>
      <c r="T101" s="150" t="s">
        <v>10</v>
      </c>
      <c r="U101" s="150" t="s">
        <v>50</v>
      </c>
      <c r="V101" s="150" t="s">
        <v>10</v>
      </c>
      <c r="W101" s="150" t="s">
        <v>10</v>
      </c>
      <c r="X101" s="150" t="s">
        <v>10</v>
      </c>
      <c r="Y101" s="55">
        <v>3580000</v>
      </c>
      <c r="Z101" s="56">
        <f>Таблица4[[#This Row],[Цена площади]]/Таблица4[[#This Row],[S м2]]</f>
        <v>81363.636363636368</v>
      </c>
      <c r="AA101" s="57" t="s">
        <v>9</v>
      </c>
      <c r="AB101" s="57" t="s">
        <v>9</v>
      </c>
      <c r="AC101" s="56" t="str">
        <f>Таблица4[[#This Row],[Только раздельные / распашные комнаты]]</f>
        <v>➖</v>
      </c>
      <c r="AD101" s="56" t="str">
        <f>Таблица4[[#This Row],[Цены
за квадрат (Ц2)]]</f>
        <v>➖</v>
      </c>
      <c r="AE101" s="58" t="str">
        <f>Таблица4[[#This Row],[Отнимаем старые дома]]</f>
        <v>➖</v>
      </c>
      <c r="AF101" s="58" t="str">
        <f>Таблица4[[#This Row],[Столбец6]]</f>
        <v>➖</v>
      </c>
      <c r="AG101" s="58"/>
      <c r="AH101" s="58"/>
      <c r="AI101" s="58"/>
      <c r="AJ101" s="58"/>
      <c r="AK101" s="58"/>
      <c r="AL101" s="58"/>
      <c r="AM101" s="58"/>
      <c r="AN101" s="58"/>
      <c r="AO101" s="60"/>
      <c r="AP101" s="60"/>
      <c r="AQ101" s="60"/>
      <c r="AR101" s="60"/>
      <c r="AS101" s="59"/>
      <c r="AT101" s="93" t="s">
        <v>161</v>
      </c>
      <c r="AU101" s="90" t="s">
        <v>163</v>
      </c>
      <c r="AV101" s="94" t="s">
        <v>164</v>
      </c>
    </row>
    <row r="102" spans="3:49" ht="103.5" thickBot="1" x14ac:dyDescent="0.3">
      <c r="C102" s="9"/>
      <c r="D102" s="73" t="s">
        <v>143</v>
      </c>
      <c r="E102" s="70"/>
      <c r="F102" s="81" t="s">
        <v>142</v>
      </c>
      <c r="G102" s="71"/>
      <c r="H102" s="72" t="s">
        <v>498</v>
      </c>
      <c r="I102" s="147" t="s">
        <v>103</v>
      </c>
      <c r="J102" s="147" t="s">
        <v>20</v>
      </c>
      <c r="K102" s="148">
        <v>2</v>
      </c>
      <c r="L102" s="149">
        <v>43.2</v>
      </c>
      <c r="M102" s="168" t="s">
        <v>10</v>
      </c>
      <c r="N102" s="150" t="s">
        <v>9</v>
      </c>
      <c r="O102" s="150" t="s">
        <v>50</v>
      </c>
      <c r="P102" s="150" t="s">
        <v>9</v>
      </c>
      <c r="Q102" s="150" t="s">
        <v>10</v>
      </c>
      <c r="R102" s="150" t="s">
        <v>9</v>
      </c>
      <c r="S102" s="150" t="s">
        <v>10</v>
      </c>
      <c r="T102" s="150" t="s">
        <v>50</v>
      </c>
      <c r="U102" s="150" t="s">
        <v>9</v>
      </c>
      <c r="V102" s="150" t="s">
        <v>10</v>
      </c>
      <c r="W102" s="150" t="s">
        <v>10</v>
      </c>
      <c r="X102" s="150" t="s">
        <v>9</v>
      </c>
      <c r="Y102" s="55">
        <v>3700000</v>
      </c>
      <c r="Z102" s="56">
        <f>Таблица4[[#This Row],[Цена площади]]/Таблица4[[#This Row],[S м2]]</f>
        <v>85648.148148148146</v>
      </c>
      <c r="AA102" s="57" t="s">
        <v>9</v>
      </c>
      <c r="AB102" s="57" t="s">
        <v>9</v>
      </c>
      <c r="AC102" s="56" t="str">
        <f>Таблица4[[#This Row],[Только раздельные / распашные комнаты]]</f>
        <v>➖</v>
      </c>
      <c r="AD102" s="56" t="str">
        <f>Таблица4[[#This Row],[Цены
за квадрат (Ц2)]]</f>
        <v>➖</v>
      </c>
      <c r="AE102" s="58" t="str">
        <f>Таблица4[[#This Row],[Отнимаем старые дома]]</f>
        <v>➖</v>
      </c>
      <c r="AF102" s="58" t="str">
        <f>Таблица4[[#This Row],[Столбец6]]</f>
        <v>➖</v>
      </c>
      <c r="AG102" s="58"/>
      <c r="AH102" s="58"/>
      <c r="AI102" s="58"/>
      <c r="AJ102" s="58"/>
      <c r="AK102" s="57"/>
      <c r="AL102" s="57"/>
      <c r="AM102" s="57"/>
      <c r="AN102" s="57"/>
      <c r="AO102" s="59"/>
      <c r="AP102" s="59"/>
      <c r="AQ102" s="59"/>
      <c r="AR102" s="59"/>
      <c r="AS102" s="59"/>
      <c r="AT102" s="93" t="s">
        <v>499</v>
      </c>
      <c r="AU102" s="90" t="s">
        <v>144</v>
      </c>
      <c r="AV102" s="98" t="s">
        <v>145</v>
      </c>
      <c r="AW102" s="1" t="s">
        <v>472</v>
      </c>
    </row>
    <row r="103" spans="3:49" ht="103.5" thickBot="1" x14ac:dyDescent="0.3">
      <c r="C103" s="9"/>
      <c r="D103" s="73" t="s">
        <v>246</v>
      </c>
      <c r="E103" s="70"/>
      <c r="F103" s="81" t="s">
        <v>276</v>
      </c>
      <c r="G103" s="71"/>
      <c r="H103" s="72" t="s">
        <v>277</v>
      </c>
      <c r="I103" s="147" t="s">
        <v>192</v>
      </c>
      <c r="J103" s="147" t="s">
        <v>70</v>
      </c>
      <c r="K103" s="180">
        <v>2</v>
      </c>
      <c r="L103" s="149">
        <v>39.9</v>
      </c>
      <c r="M103" s="150" t="s">
        <v>9</v>
      </c>
      <c r="N103" s="150" t="s">
        <v>9</v>
      </c>
      <c r="O103" s="169" t="s">
        <v>50</v>
      </c>
      <c r="P103" s="150" t="s">
        <v>9</v>
      </c>
      <c r="Q103" s="150" t="s">
        <v>10</v>
      </c>
      <c r="R103" s="150" t="s">
        <v>9</v>
      </c>
      <c r="S103" s="150" t="s">
        <v>10</v>
      </c>
      <c r="T103" s="169" t="s">
        <v>50</v>
      </c>
      <c r="U103" s="150" t="s">
        <v>50</v>
      </c>
      <c r="V103" s="150" t="s">
        <v>10</v>
      </c>
      <c r="W103" s="150" t="s">
        <v>10</v>
      </c>
      <c r="X103" s="150" t="s">
        <v>9</v>
      </c>
      <c r="Y103" s="55">
        <v>3900000</v>
      </c>
      <c r="Z103" s="56">
        <f>Таблица4[[#This Row],[Цена площади]]/Таблица4[[#This Row],[S м2]]</f>
        <v>97744.360902255648</v>
      </c>
      <c r="AA103" s="57" t="s">
        <v>9</v>
      </c>
      <c r="AB103" s="57" t="s">
        <v>9</v>
      </c>
      <c r="AC103" s="56" t="str">
        <f>Таблица4[[#This Row],[Только раздельные / распашные комнаты]]</f>
        <v>➖</v>
      </c>
      <c r="AD103" s="56" t="str">
        <f>Таблица4[[#This Row],[Цены
за квадрат (Ц2)]]</f>
        <v>➖</v>
      </c>
      <c r="AE103" s="58" t="str">
        <f>Таблица4[[#This Row],[Отнимаем старые дома]]</f>
        <v>➖</v>
      </c>
      <c r="AF103" s="58" t="str">
        <f>Таблица4[[#This Row],[Столбец6]]</f>
        <v>➖</v>
      </c>
      <c r="AG103" s="58"/>
      <c r="AH103" s="58"/>
      <c r="AI103" s="58"/>
      <c r="AJ103" s="58"/>
      <c r="AK103" s="58"/>
      <c r="AL103" s="58"/>
      <c r="AM103" s="58"/>
      <c r="AN103" s="58"/>
      <c r="AO103" s="60"/>
      <c r="AP103" s="60"/>
      <c r="AQ103" s="60"/>
      <c r="AR103" s="60"/>
      <c r="AS103" s="59"/>
      <c r="AT103" s="93" t="s">
        <v>275</v>
      </c>
      <c r="AU103" s="90" t="s">
        <v>274</v>
      </c>
      <c r="AV103" s="94" t="s">
        <v>273</v>
      </c>
    </row>
    <row r="104" spans="3:49" ht="103.5" customHeight="1" thickBot="1" x14ac:dyDescent="0.3">
      <c r="C104" s="9"/>
      <c r="D104" s="73" t="s">
        <v>171</v>
      </c>
      <c r="E104" s="70"/>
      <c r="F104" s="81" t="s">
        <v>170</v>
      </c>
      <c r="G104" s="71"/>
      <c r="H104" s="72" t="s">
        <v>153</v>
      </c>
      <c r="I104" s="147" t="s">
        <v>167</v>
      </c>
      <c r="J104" s="147" t="s">
        <v>54</v>
      </c>
      <c r="K104" s="147" t="s">
        <v>70</v>
      </c>
      <c r="L104" s="149">
        <v>44.8</v>
      </c>
      <c r="M104" s="150" t="s">
        <v>50</v>
      </c>
      <c r="N104" s="169" t="s">
        <v>50</v>
      </c>
      <c r="O104" s="169" t="s">
        <v>50</v>
      </c>
      <c r="P104" s="150" t="s">
        <v>50</v>
      </c>
      <c r="Q104" s="150" t="s">
        <v>10</v>
      </c>
      <c r="R104" s="150" t="s">
        <v>50</v>
      </c>
      <c r="S104" s="150" t="s">
        <v>50</v>
      </c>
      <c r="T104" s="150" t="s">
        <v>10</v>
      </c>
      <c r="U104" s="150" t="s">
        <v>10</v>
      </c>
      <c r="V104" s="150" t="s">
        <v>50</v>
      </c>
      <c r="W104" s="150" t="s">
        <v>50</v>
      </c>
      <c r="X104" s="150" t="s">
        <v>9</v>
      </c>
      <c r="Y104" s="55">
        <v>3900000</v>
      </c>
      <c r="Z104" s="56">
        <f>Таблица4[[#This Row],[Цена площади]]/Таблица4[[#This Row],[S м2]]</f>
        <v>87053.571428571435</v>
      </c>
      <c r="AA104" s="57" t="s">
        <v>9</v>
      </c>
      <c r="AB104" s="58" t="s">
        <v>9</v>
      </c>
      <c r="AC104" s="56" t="str">
        <f>Таблица4[[#This Row],[Только раздельные / распашные комнаты]]</f>
        <v>➖</v>
      </c>
      <c r="AD104" s="56" t="str">
        <f>Таблица4[[#This Row],[Цены
за квадрат (Ц2)]]</f>
        <v>➖</v>
      </c>
      <c r="AE104" s="58" t="str">
        <f>Таблица4[[#This Row],[Отнимаем старые дома]]</f>
        <v>➖</v>
      </c>
      <c r="AF104" s="58" t="str">
        <f>Таблица4[[#This Row],[Столбец6]]</f>
        <v>➖</v>
      </c>
      <c r="AG104" s="58"/>
      <c r="AH104" s="58"/>
      <c r="AI104" s="58"/>
      <c r="AJ104" s="58"/>
      <c r="AK104" s="58"/>
      <c r="AL104" s="58"/>
      <c r="AM104" s="58"/>
      <c r="AN104" s="58"/>
      <c r="AO104" s="60"/>
      <c r="AP104" s="60"/>
      <c r="AQ104" s="60"/>
      <c r="AR104" s="60"/>
      <c r="AS104" s="59"/>
      <c r="AT104" s="93" t="s">
        <v>172</v>
      </c>
      <c r="AU104" s="90" t="s">
        <v>168</v>
      </c>
      <c r="AV104" s="94" t="s">
        <v>169</v>
      </c>
      <c r="AW104" s="1" t="s">
        <v>439</v>
      </c>
    </row>
    <row r="105" spans="3:49" ht="24" thickBot="1" x14ac:dyDescent="0.3">
      <c r="C105" s="9"/>
      <c r="D105" s="73"/>
      <c r="E105" s="70"/>
      <c r="F105" s="81"/>
      <c r="G105" s="71"/>
      <c r="H105" s="78"/>
      <c r="I105" s="147"/>
      <c r="J105" s="147"/>
      <c r="K105" s="147"/>
      <c r="L105" s="149"/>
      <c r="M105" s="149"/>
      <c r="N105" s="169"/>
      <c r="O105" s="169"/>
      <c r="P105" s="150"/>
      <c r="Q105" s="150"/>
      <c r="R105" s="150"/>
      <c r="S105" s="150"/>
      <c r="T105" s="150"/>
      <c r="U105" s="150"/>
      <c r="V105" s="150"/>
      <c r="W105" s="150"/>
      <c r="X105" s="150"/>
      <c r="Y105" s="55"/>
      <c r="Z105" s="56"/>
      <c r="AA105" s="57"/>
      <c r="AB105" s="57"/>
      <c r="AC105" s="56"/>
      <c r="AD105" s="56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49"/>
      <c r="AP105" s="49"/>
      <c r="AQ105" s="49"/>
      <c r="AR105" s="49"/>
      <c r="AS105" s="37"/>
      <c r="AT105" s="93"/>
      <c r="AU105" s="90"/>
      <c r="AV105" s="94"/>
    </row>
    <row r="106" spans="3:49" ht="24" thickBot="1" x14ac:dyDescent="0.3">
      <c r="C106" s="9"/>
      <c r="D106" s="73"/>
      <c r="E106" s="70"/>
      <c r="F106" s="81"/>
      <c r="G106" s="71"/>
      <c r="H106" s="78"/>
      <c r="I106" s="147"/>
      <c r="J106" s="147"/>
      <c r="K106" s="147"/>
      <c r="L106" s="149"/>
      <c r="M106" s="149"/>
      <c r="N106" s="169"/>
      <c r="O106" s="169"/>
      <c r="P106" s="150"/>
      <c r="Q106" s="150"/>
      <c r="R106" s="150"/>
      <c r="S106" s="150"/>
      <c r="T106" s="150"/>
      <c r="U106" s="150"/>
      <c r="V106" s="150"/>
      <c r="W106" s="150"/>
      <c r="X106" s="150"/>
      <c r="Y106" s="55"/>
      <c r="Z106" s="56"/>
      <c r="AA106" s="57"/>
      <c r="AB106" s="57"/>
      <c r="AC106" s="56"/>
      <c r="AD106" s="56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49"/>
      <c r="AP106" s="49"/>
      <c r="AQ106" s="49"/>
      <c r="AR106" s="49"/>
      <c r="AS106" s="37"/>
      <c r="AT106" s="93"/>
      <c r="AU106" s="90"/>
      <c r="AV106" s="94"/>
    </row>
    <row r="107" spans="3:49" ht="24" thickBot="1" x14ac:dyDescent="0.3">
      <c r="C107" s="9"/>
      <c r="D107" s="73"/>
      <c r="E107" s="70"/>
      <c r="F107" s="81"/>
      <c r="G107" s="71"/>
      <c r="H107" s="78"/>
      <c r="I107" s="147"/>
      <c r="J107" s="147"/>
      <c r="K107" s="147"/>
      <c r="L107" s="149"/>
      <c r="M107" s="149"/>
      <c r="N107" s="169"/>
      <c r="O107" s="169"/>
      <c r="P107" s="150"/>
      <c r="Q107" s="150"/>
      <c r="R107" s="150"/>
      <c r="S107" s="150"/>
      <c r="T107" s="150"/>
      <c r="U107" s="150"/>
      <c r="V107" s="150"/>
      <c r="W107" s="150"/>
      <c r="X107" s="150"/>
      <c r="Y107" s="55"/>
      <c r="Z107" s="56"/>
      <c r="AA107" s="57"/>
      <c r="AB107" s="57"/>
      <c r="AC107" s="56"/>
      <c r="AD107" s="56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49"/>
      <c r="AP107" s="49"/>
      <c r="AQ107" s="49"/>
      <c r="AR107" s="49"/>
      <c r="AS107" s="37"/>
      <c r="AT107" s="93"/>
      <c r="AU107" s="90"/>
      <c r="AV107" s="94"/>
    </row>
    <row r="108" spans="3:49" ht="24" thickBot="1" x14ac:dyDescent="0.3">
      <c r="C108" s="9"/>
      <c r="D108" s="73"/>
      <c r="E108" s="70"/>
      <c r="F108" s="81"/>
      <c r="G108" s="71"/>
      <c r="H108" s="78"/>
      <c r="I108" s="147"/>
      <c r="J108" s="147"/>
      <c r="K108" s="147"/>
      <c r="L108" s="149"/>
      <c r="M108" s="149"/>
      <c r="N108" s="169"/>
      <c r="O108" s="169"/>
      <c r="P108" s="150"/>
      <c r="Q108" s="150"/>
      <c r="R108" s="150"/>
      <c r="S108" s="150"/>
      <c r="T108" s="150"/>
      <c r="U108" s="150"/>
      <c r="V108" s="150"/>
      <c r="W108" s="150"/>
      <c r="X108" s="150"/>
      <c r="Y108" s="55"/>
      <c r="Z108" s="56"/>
      <c r="AA108" s="57"/>
      <c r="AB108" s="57"/>
      <c r="AC108" s="56"/>
      <c r="AD108" s="56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49"/>
      <c r="AP108" s="49"/>
      <c r="AQ108" s="49"/>
      <c r="AR108" s="49"/>
      <c r="AS108" s="37"/>
      <c r="AT108" s="93"/>
      <c r="AU108" s="90"/>
      <c r="AV108" s="94"/>
    </row>
    <row r="109" spans="3:49" ht="24" thickBot="1" x14ac:dyDescent="0.3">
      <c r="C109" s="9"/>
      <c r="D109" s="73"/>
      <c r="E109" s="70"/>
      <c r="F109" s="81"/>
      <c r="G109" s="71"/>
      <c r="H109" s="78"/>
      <c r="I109" s="147"/>
      <c r="J109" s="147"/>
      <c r="K109" s="147"/>
      <c r="L109" s="149"/>
      <c r="M109" s="149"/>
      <c r="N109" s="169"/>
      <c r="O109" s="169"/>
      <c r="P109" s="150"/>
      <c r="Q109" s="150"/>
      <c r="R109" s="150"/>
      <c r="S109" s="150"/>
      <c r="T109" s="150"/>
      <c r="U109" s="150"/>
      <c r="V109" s="150"/>
      <c r="W109" s="150"/>
      <c r="X109" s="150"/>
      <c r="Y109" s="55"/>
      <c r="Z109" s="56"/>
      <c r="AA109" s="57"/>
      <c r="AB109" s="57"/>
      <c r="AC109" s="56"/>
      <c r="AD109" s="56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49"/>
      <c r="AP109" s="49"/>
      <c r="AQ109" s="49"/>
      <c r="AR109" s="49"/>
      <c r="AS109" s="37"/>
      <c r="AT109" s="93"/>
      <c r="AU109" s="90"/>
      <c r="AV109" s="94"/>
    </row>
    <row r="110" spans="3:49" ht="24" thickBot="1" x14ac:dyDescent="0.3">
      <c r="C110" s="9"/>
      <c r="D110" s="73"/>
      <c r="E110" s="70"/>
      <c r="F110" s="81"/>
      <c r="G110" s="71"/>
      <c r="H110" s="78"/>
      <c r="I110" s="147"/>
      <c r="J110" s="147"/>
      <c r="K110" s="147"/>
      <c r="L110" s="149"/>
      <c r="M110" s="149"/>
      <c r="N110" s="169"/>
      <c r="O110" s="169"/>
      <c r="P110" s="150"/>
      <c r="Q110" s="150"/>
      <c r="R110" s="150"/>
      <c r="S110" s="150"/>
      <c r="T110" s="150"/>
      <c r="U110" s="150"/>
      <c r="V110" s="150"/>
      <c r="W110" s="150"/>
      <c r="X110" s="150"/>
      <c r="Y110" s="55"/>
      <c r="Z110" s="56"/>
      <c r="AA110" s="57"/>
      <c r="AB110" s="57"/>
      <c r="AC110" s="56"/>
      <c r="AD110" s="56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49"/>
      <c r="AP110" s="49"/>
      <c r="AQ110" s="49"/>
      <c r="AR110" s="49"/>
      <c r="AS110" s="37"/>
      <c r="AT110" s="93"/>
      <c r="AU110" s="90"/>
      <c r="AV110" s="94"/>
    </row>
    <row r="111" spans="3:49" ht="24" thickBot="1" x14ac:dyDescent="0.3">
      <c r="C111" s="9"/>
      <c r="D111" s="73"/>
      <c r="E111" s="70"/>
      <c r="F111" s="81"/>
      <c r="G111" s="71"/>
      <c r="H111" s="78"/>
      <c r="I111" s="147"/>
      <c r="J111" s="147"/>
      <c r="K111" s="147"/>
      <c r="L111" s="149"/>
      <c r="M111" s="149"/>
      <c r="N111" s="169"/>
      <c r="O111" s="169"/>
      <c r="P111" s="150"/>
      <c r="Q111" s="150"/>
      <c r="R111" s="150"/>
      <c r="S111" s="150"/>
      <c r="T111" s="150"/>
      <c r="U111" s="150"/>
      <c r="V111" s="150"/>
      <c r="W111" s="150"/>
      <c r="X111" s="150"/>
      <c r="Y111" s="55"/>
      <c r="Z111" s="56"/>
      <c r="AA111" s="57"/>
      <c r="AB111" s="57"/>
      <c r="AC111" s="56"/>
      <c r="AD111" s="56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49"/>
      <c r="AP111" s="49"/>
      <c r="AQ111" s="49"/>
      <c r="AR111" s="49"/>
      <c r="AS111" s="37"/>
      <c r="AT111" s="93"/>
      <c r="AU111" s="90"/>
      <c r="AV111" s="94"/>
    </row>
    <row r="112" spans="3:49" ht="24" thickBot="1" x14ac:dyDescent="0.3">
      <c r="C112" s="9"/>
      <c r="D112" s="73"/>
      <c r="E112" s="70"/>
      <c r="F112" s="81"/>
      <c r="G112" s="71"/>
      <c r="H112" s="78"/>
      <c r="I112" s="147"/>
      <c r="J112" s="147"/>
      <c r="K112" s="147"/>
      <c r="L112" s="149"/>
      <c r="M112" s="149"/>
      <c r="N112" s="169"/>
      <c r="O112" s="169"/>
      <c r="P112" s="150"/>
      <c r="Q112" s="150"/>
      <c r="R112" s="150"/>
      <c r="S112" s="150"/>
      <c r="T112" s="150"/>
      <c r="U112" s="150"/>
      <c r="V112" s="150"/>
      <c r="W112" s="150"/>
      <c r="X112" s="150"/>
      <c r="Y112" s="55"/>
      <c r="Z112" s="56"/>
      <c r="AA112" s="57"/>
      <c r="AB112" s="57"/>
      <c r="AC112" s="56"/>
      <c r="AD112" s="56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49"/>
      <c r="AP112" s="49"/>
      <c r="AQ112" s="49"/>
      <c r="AR112" s="49"/>
      <c r="AS112" s="37"/>
      <c r="AT112" s="93"/>
      <c r="AU112" s="90"/>
      <c r="AV112" s="94"/>
    </row>
    <row r="113" spans="3:49" ht="24" thickBot="1" x14ac:dyDescent="0.3">
      <c r="C113" s="9"/>
      <c r="D113" s="73"/>
      <c r="E113" s="70"/>
      <c r="F113" s="81"/>
      <c r="G113" s="71"/>
      <c r="H113" s="78"/>
      <c r="I113" s="147"/>
      <c r="J113" s="147"/>
      <c r="K113" s="147"/>
      <c r="L113" s="149"/>
      <c r="M113" s="149"/>
      <c r="N113" s="169"/>
      <c r="O113" s="169"/>
      <c r="P113" s="150"/>
      <c r="Q113" s="150"/>
      <c r="R113" s="150"/>
      <c r="S113" s="150"/>
      <c r="T113" s="150"/>
      <c r="U113" s="150"/>
      <c r="V113" s="150"/>
      <c r="W113" s="150"/>
      <c r="X113" s="150"/>
      <c r="Y113" s="55"/>
      <c r="Z113" s="56"/>
      <c r="AA113" s="57"/>
      <c r="AB113" s="57"/>
      <c r="AC113" s="56"/>
      <c r="AD113" s="56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49"/>
      <c r="AP113" s="49"/>
      <c r="AQ113" s="49"/>
      <c r="AR113" s="49"/>
      <c r="AS113" s="37"/>
      <c r="AT113" s="93"/>
      <c r="AU113" s="90"/>
      <c r="AV113" s="94"/>
    </row>
    <row r="114" spans="3:49" ht="24" thickBot="1" x14ac:dyDescent="0.3">
      <c r="C114" s="9"/>
      <c r="D114" s="73"/>
      <c r="E114" s="70"/>
      <c r="F114" s="81"/>
      <c r="G114" s="71"/>
      <c r="H114" s="78"/>
      <c r="I114" s="147"/>
      <c r="J114" s="147"/>
      <c r="K114" s="147"/>
      <c r="L114" s="149"/>
      <c r="M114" s="149"/>
      <c r="N114" s="169"/>
      <c r="O114" s="169"/>
      <c r="P114" s="150"/>
      <c r="Q114" s="150"/>
      <c r="R114" s="150"/>
      <c r="S114" s="150"/>
      <c r="T114" s="150"/>
      <c r="U114" s="150"/>
      <c r="V114" s="150"/>
      <c r="W114" s="150"/>
      <c r="X114" s="150"/>
      <c r="Y114" s="55"/>
      <c r="Z114" s="56"/>
      <c r="AA114" s="57"/>
      <c r="AB114" s="57"/>
      <c r="AC114" s="56"/>
      <c r="AD114" s="56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49"/>
      <c r="AP114" s="49"/>
      <c r="AQ114" s="49"/>
      <c r="AR114" s="49"/>
      <c r="AS114" s="37"/>
      <c r="AT114" s="93"/>
      <c r="AU114" s="90"/>
      <c r="AV114" s="94"/>
    </row>
    <row r="115" spans="3:49" ht="24" thickBot="1" x14ac:dyDescent="0.3">
      <c r="C115" s="9"/>
      <c r="D115" s="73"/>
      <c r="E115" s="70"/>
      <c r="F115" s="81"/>
      <c r="G115" s="71"/>
      <c r="H115" s="78"/>
      <c r="I115" s="147"/>
      <c r="J115" s="147"/>
      <c r="K115" s="147"/>
      <c r="L115" s="149"/>
      <c r="M115" s="149"/>
      <c r="N115" s="169"/>
      <c r="O115" s="169"/>
      <c r="P115" s="150"/>
      <c r="Q115" s="150"/>
      <c r="R115" s="150"/>
      <c r="S115" s="150"/>
      <c r="T115" s="150"/>
      <c r="U115" s="150"/>
      <c r="V115" s="150"/>
      <c r="W115" s="150"/>
      <c r="X115" s="150"/>
      <c r="Y115" s="55"/>
      <c r="Z115" s="56"/>
      <c r="AA115" s="57"/>
      <c r="AB115" s="57"/>
      <c r="AC115" s="56"/>
      <c r="AD115" s="56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49"/>
      <c r="AP115" s="49"/>
      <c r="AQ115" s="49"/>
      <c r="AR115" s="49"/>
      <c r="AS115" s="37"/>
      <c r="AT115" s="93"/>
      <c r="AU115" s="90"/>
      <c r="AV115" s="94"/>
    </row>
    <row r="116" spans="3:49" ht="24" thickBot="1" x14ac:dyDescent="0.3">
      <c r="C116" s="9"/>
      <c r="D116" s="73"/>
      <c r="E116" s="70"/>
      <c r="F116" s="81"/>
      <c r="G116" s="71"/>
      <c r="H116" s="78"/>
      <c r="I116" s="147"/>
      <c r="J116" s="147"/>
      <c r="K116" s="147"/>
      <c r="L116" s="149"/>
      <c r="M116" s="149"/>
      <c r="N116" s="169"/>
      <c r="O116" s="169"/>
      <c r="P116" s="150"/>
      <c r="Q116" s="150"/>
      <c r="R116" s="150"/>
      <c r="S116" s="150"/>
      <c r="T116" s="150"/>
      <c r="U116" s="150"/>
      <c r="V116" s="150"/>
      <c r="W116" s="150"/>
      <c r="X116" s="150"/>
      <c r="Y116" s="55"/>
      <c r="Z116" s="56"/>
      <c r="AA116" s="57"/>
      <c r="AB116" s="57"/>
      <c r="AC116" s="56"/>
      <c r="AD116" s="56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49"/>
      <c r="AP116" s="49"/>
      <c r="AQ116" s="49"/>
      <c r="AR116" s="49"/>
      <c r="AS116" s="37"/>
      <c r="AT116" s="93"/>
      <c r="AU116" s="90"/>
      <c r="AV116" s="94"/>
    </row>
    <row r="117" spans="3:49" ht="24" thickBot="1" x14ac:dyDescent="0.3">
      <c r="C117" s="9"/>
      <c r="D117" s="73"/>
      <c r="E117" s="70"/>
      <c r="F117" s="81"/>
      <c r="G117" s="71"/>
      <c r="H117" s="78"/>
      <c r="I117" s="147"/>
      <c r="J117" s="147"/>
      <c r="K117" s="147"/>
      <c r="L117" s="149"/>
      <c r="M117" s="149"/>
      <c r="N117" s="169"/>
      <c r="O117" s="169"/>
      <c r="P117" s="150"/>
      <c r="Q117" s="150"/>
      <c r="R117" s="150"/>
      <c r="S117" s="150"/>
      <c r="T117" s="150"/>
      <c r="U117" s="150"/>
      <c r="V117" s="150"/>
      <c r="W117" s="150"/>
      <c r="X117" s="150"/>
      <c r="Y117" s="55"/>
      <c r="Z117" s="56"/>
      <c r="AA117" s="57"/>
      <c r="AB117" s="57"/>
      <c r="AC117" s="56"/>
      <c r="AD117" s="56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49"/>
      <c r="AP117" s="49"/>
      <c r="AQ117" s="49"/>
      <c r="AR117" s="49"/>
      <c r="AS117" s="37"/>
      <c r="AT117" s="93"/>
      <c r="AU117" s="90"/>
      <c r="AV117" s="94"/>
    </row>
    <row r="118" spans="3:49" ht="24" thickBot="1" x14ac:dyDescent="0.3">
      <c r="C118" s="9"/>
      <c r="D118" s="73"/>
      <c r="E118" s="70"/>
      <c r="F118" s="81"/>
      <c r="G118" s="71"/>
      <c r="H118" s="78"/>
      <c r="I118" s="147"/>
      <c r="J118" s="147"/>
      <c r="K118" s="147"/>
      <c r="L118" s="149"/>
      <c r="M118" s="149"/>
      <c r="N118" s="169"/>
      <c r="O118" s="169"/>
      <c r="P118" s="150"/>
      <c r="Q118" s="150"/>
      <c r="R118" s="150"/>
      <c r="S118" s="150"/>
      <c r="T118" s="150"/>
      <c r="U118" s="150"/>
      <c r="V118" s="150"/>
      <c r="W118" s="150"/>
      <c r="X118" s="150"/>
      <c r="Y118" s="55"/>
      <c r="Z118" s="56"/>
      <c r="AA118" s="57"/>
      <c r="AB118" s="57"/>
      <c r="AC118" s="56"/>
      <c r="AD118" s="56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49"/>
      <c r="AP118" s="49"/>
      <c r="AQ118" s="49"/>
      <c r="AR118" s="49"/>
      <c r="AS118" s="37"/>
      <c r="AT118" s="93"/>
      <c r="AU118" s="90"/>
      <c r="AV118" s="94"/>
    </row>
    <row r="119" spans="3:49" ht="24" thickBot="1" x14ac:dyDescent="0.3">
      <c r="C119" s="9" t="s">
        <v>23</v>
      </c>
      <c r="D119" s="69"/>
      <c r="E119" s="70"/>
      <c r="F119" s="81"/>
      <c r="G119" s="71"/>
      <c r="H119" s="72"/>
      <c r="I119" s="147"/>
      <c r="J119" s="147"/>
      <c r="K119" s="147"/>
      <c r="L119" s="149"/>
      <c r="M119" s="149"/>
      <c r="N119" s="169"/>
      <c r="O119" s="169"/>
      <c r="P119" s="150"/>
      <c r="Q119" s="150"/>
      <c r="R119" s="150"/>
      <c r="S119" s="150"/>
      <c r="T119" s="150"/>
      <c r="U119" s="150"/>
      <c r="V119" s="150"/>
      <c r="W119" s="150"/>
      <c r="X119" s="150"/>
      <c r="Y119" s="55"/>
      <c r="Z119" s="56"/>
      <c r="AA119" s="57"/>
      <c r="AB119" s="58"/>
      <c r="AC119" s="56"/>
      <c r="AD119" s="56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60"/>
      <c r="AP119" s="60"/>
      <c r="AQ119" s="60"/>
      <c r="AR119" s="60"/>
      <c r="AS119" s="59"/>
      <c r="AT119" s="93"/>
      <c r="AU119" s="90"/>
      <c r="AV119" s="97"/>
    </row>
    <row r="120" spans="3:49" ht="24" thickBot="1" x14ac:dyDescent="0.3">
      <c r="C120" s="9" t="s">
        <v>23</v>
      </c>
      <c r="D120" s="69"/>
      <c r="E120" s="70"/>
      <c r="F120" s="81"/>
      <c r="G120" s="71"/>
      <c r="H120" s="72"/>
      <c r="I120" s="181"/>
      <c r="J120" s="181"/>
      <c r="K120" s="181"/>
      <c r="L120" s="182"/>
      <c r="M120" s="182"/>
      <c r="N120" s="183"/>
      <c r="O120" s="183"/>
      <c r="P120" s="150"/>
      <c r="Q120" s="150"/>
      <c r="R120" s="150"/>
      <c r="S120" s="150"/>
      <c r="T120" s="150"/>
      <c r="U120" s="150"/>
      <c r="V120" s="150"/>
      <c r="W120" s="150"/>
      <c r="X120" s="150"/>
      <c r="Y120" s="40"/>
      <c r="Z120" s="39"/>
      <c r="AA120" s="41"/>
      <c r="AB120" s="38"/>
      <c r="AC120" s="39"/>
      <c r="AD120" s="39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49"/>
      <c r="AP120" s="49"/>
      <c r="AQ120" s="49"/>
      <c r="AR120" s="49"/>
      <c r="AS120" s="37"/>
      <c r="AT120" s="93"/>
      <c r="AU120" s="90"/>
      <c r="AV120" s="97"/>
    </row>
    <row r="121" spans="3:49" ht="24" thickBot="1" x14ac:dyDescent="0.3">
      <c r="C121" s="9" t="s">
        <v>21</v>
      </c>
      <c r="D121" s="69"/>
      <c r="E121" s="70"/>
      <c r="F121" s="81"/>
      <c r="G121" s="71"/>
      <c r="H121" s="72"/>
      <c r="I121" s="181"/>
      <c r="J121" s="181"/>
      <c r="K121" s="181"/>
      <c r="L121" s="182"/>
      <c r="M121" s="182"/>
      <c r="N121" s="183"/>
      <c r="O121" s="183"/>
      <c r="P121" s="150"/>
      <c r="Q121" s="150"/>
      <c r="R121" s="150"/>
      <c r="S121" s="150"/>
      <c r="T121" s="150"/>
      <c r="U121" s="150"/>
      <c r="V121" s="150"/>
      <c r="W121" s="150"/>
      <c r="X121" s="150"/>
      <c r="Y121" s="40"/>
      <c r="Z121" s="48"/>
      <c r="AA121" s="41"/>
      <c r="AB121" s="50"/>
      <c r="AC121" s="48"/>
      <c r="AD121" s="48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37"/>
      <c r="AP121" s="37"/>
      <c r="AQ121" s="37"/>
      <c r="AR121" s="37"/>
      <c r="AS121" s="37"/>
      <c r="AT121" s="93"/>
      <c r="AU121" s="90"/>
      <c r="AV121" s="97"/>
    </row>
    <row r="122" spans="3:49" ht="72.75" thickBot="1" x14ac:dyDescent="0.3">
      <c r="C122" s="9" t="s">
        <v>24</v>
      </c>
      <c r="D122" s="14"/>
      <c r="E122" s="14"/>
      <c r="F122" s="15"/>
      <c r="G122" s="16"/>
      <c r="H122" s="17"/>
      <c r="I122" s="184"/>
      <c r="J122" s="184"/>
      <c r="K122" s="184"/>
      <c r="L122" s="185"/>
      <c r="M122" s="185"/>
      <c r="N122" s="186"/>
      <c r="O122" s="186"/>
      <c r="P122" s="150"/>
      <c r="Q122" s="150"/>
      <c r="R122" s="150"/>
      <c r="S122" s="150"/>
      <c r="T122" s="150"/>
      <c r="U122" s="150"/>
      <c r="V122" s="150"/>
      <c r="W122" s="150"/>
      <c r="X122" s="150"/>
      <c r="Y122" s="39">
        <f t="shared" ref="Y122:AO122" si="0">AVERAGE(Y6:Y121)</f>
        <v>3553101.0101010101</v>
      </c>
      <c r="Z122" s="39">
        <f t="shared" si="0"/>
        <v>73143.316116287868</v>
      </c>
      <c r="AA122" s="38">
        <f t="shared" si="0"/>
        <v>3693200</v>
      </c>
      <c r="AB122" s="38">
        <f t="shared" si="0"/>
        <v>73119.293996504304</v>
      </c>
      <c r="AC122" s="39">
        <f t="shared" si="0"/>
        <v>3770137.9310344825</v>
      </c>
      <c r="AD122" s="39">
        <f t="shared" si="0"/>
        <v>74845.082057398846</v>
      </c>
      <c r="AE122" s="38">
        <f t="shared" si="0"/>
        <v>3928275.8620689656</v>
      </c>
      <c r="AF122" s="50">
        <f t="shared" si="0"/>
        <v>78813.678544629889</v>
      </c>
      <c r="AG122" s="38">
        <f t="shared" ref="AG122" si="1">AVERAGE(AG6:AG121)</f>
        <v>4052272.7272727271</v>
      </c>
      <c r="AH122" s="50">
        <f t="shared" ref="AH122" si="2">AVERAGE(AH6:AH121)</f>
        <v>80179.117286054941</v>
      </c>
      <c r="AI122" s="38">
        <f t="shared" ref="AI122" si="3">AVERAGE(AI6:AI121)</f>
        <v>4080000</v>
      </c>
      <c r="AJ122" s="50">
        <f t="shared" ref="AJ122" si="4">AVERAGE(AJ6:AJ121)</f>
        <v>80969.386780596076</v>
      </c>
      <c r="AK122" s="38">
        <f t="shared" ref="AK122" si="5">AVERAGE(AK6:AK121)</f>
        <v>4077777.777777778</v>
      </c>
      <c r="AL122" s="38">
        <f t="shared" ref="AL122" si="6">AVERAGE(AL6:AL121)</f>
        <v>84265.555020469023</v>
      </c>
      <c r="AM122" s="38"/>
      <c r="AN122" s="38"/>
      <c r="AO122" s="37">
        <f t="shared" si="0"/>
        <v>3500000</v>
      </c>
      <c r="AP122" s="37">
        <f>AVERAGE(AP6:AP121)</f>
        <v>72195.509548246569</v>
      </c>
      <c r="AQ122" s="37">
        <f t="shared" ref="AQ122" si="7">AVERAGE(AQ6:AQ121)</f>
        <v>4125000</v>
      </c>
      <c r="AR122" s="37">
        <f>AVERAGE(AR6:AR121)</f>
        <v>75673.400673400669</v>
      </c>
      <c r="AS122" s="37"/>
      <c r="AT122" s="90"/>
      <c r="AU122" s="90"/>
      <c r="AV122" s="97"/>
    </row>
    <row r="123" spans="3:49" ht="37.5" customHeight="1" thickBot="1" x14ac:dyDescent="0.3">
      <c r="C123" s="9" t="s">
        <v>25</v>
      </c>
      <c r="D123" s="14"/>
      <c r="E123" s="14"/>
      <c r="F123" s="15"/>
      <c r="G123" s="16"/>
      <c r="H123" s="17"/>
      <c r="I123" s="184"/>
      <c r="J123" s="184"/>
      <c r="K123" s="184"/>
      <c r="L123" s="187"/>
      <c r="M123" s="187"/>
      <c r="N123" s="186"/>
      <c r="O123" s="186"/>
      <c r="P123" s="150"/>
      <c r="Q123" s="150"/>
      <c r="R123" s="150"/>
      <c r="S123" s="150"/>
      <c r="T123" s="150"/>
      <c r="U123" s="150"/>
      <c r="V123" s="150"/>
      <c r="W123" s="150"/>
      <c r="X123" s="150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4"/>
      <c r="AP123" s="24"/>
      <c r="AQ123" s="24"/>
      <c r="AR123" s="24"/>
      <c r="AS123" s="24"/>
      <c r="AT123" s="90"/>
      <c r="AU123" s="90"/>
    </row>
    <row r="124" spans="3:49" ht="37.5" customHeight="1" thickBot="1" x14ac:dyDescent="0.3">
      <c r="C124" s="9" t="s">
        <v>26</v>
      </c>
      <c r="D124" s="14"/>
      <c r="E124" s="14"/>
      <c r="F124" s="15"/>
      <c r="G124" s="16"/>
      <c r="H124" s="17"/>
      <c r="I124" s="184"/>
      <c r="J124" s="184"/>
      <c r="K124" s="184"/>
      <c r="L124" s="187"/>
      <c r="M124" s="187"/>
      <c r="N124" s="186"/>
      <c r="O124" s="186"/>
      <c r="P124" s="150"/>
      <c r="Q124" s="150"/>
      <c r="R124" s="150"/>
      <c r="S124" s="150"/>
      <c r="T124" s="150"/>
      <c r="U124" s="150"/>
      <c r="V124" s="150"/>
      <c r="W124" s="150"/>
      <c r="X124" s="150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5"/>
      <c r="AP124" s="25"/>
      <c r="AQ124" s="25"/>
      <c r="AR124" s="25"/>
      <c r="AS124" s="25"/>
      <c r="AT124" s="90"/>
      <c r="AU124" s="90"/>
      <c r="AW124" s="1" t="s">
        <v>36</v>
      </c>
    </row>
    <row r="125" spans="3:49" ht="37.5" customHeight="1" thickBot="1" x14ac:dyDescent="0.3">
      <c r="C125" s="9" t="s">
        <v>27</v>
      </c>
      <c r="D125" s="14"/>
      <c r="E125" s="14"/>
      <c r="F125" s="15"/>
      <c r="G125" s="16"/>
      <c r="H125" s="17"/>
      <c r="I125" s="184"/>
      <c r="J125" s="184"/>
      <c r="K125" s="184"/>
      <c r="L125" s="187"/>
      <c r="M125" s="187"/>
      <c r="N125" s="186"/>
      <c r="O125" s="186"/>
      <c r="P125" s="150"/>
      <c r="Q125" s="150"/>
      <c r="R125" s="150"/>
      <c r="S125" s="150"/>
      <c r="T125" s="150"/>
      <c r="U125" s="150"/>
      <c r="V125" s="150"/>
      <c r="W125" s="150"/>
      <c r="X125" s="150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7"/>
      <c r="AP125" s="27"/>
      <c r="AQ125" s="27"/>
      <c r="AR125" s="27"/>
      <c r="AS125" s="27"/>
      <c r="AT125" s="90"/>
      <c r="AU125" s="90"/>
    </row>
    <row r="126" spans="3:49" ht="37.5" customHeight="1" thickBot="1" x14ac:dyDescent="0.3">
      <c r="C126" s="9" t="s">
        <v>28</v>
      </c>
      <c r="D126" s="14"/>
      <c r="E126" s="28"/>
      <c r="F126" s="29"/>
      <c r="G126" s="16"/>
      <c r="H126" s="30"/>
      <c r="I126" s="184"/>
      <c r="J126" s="184"/>
      <c r="K126" s="184"/>
      <c r="L126" s="187"/>
      <c r="M126" s="187"/>
      <c r="N126" s="186"/>
      <c r="O126" s="186"/>
      <c r="P126" s="150"/>
      <c r="Q126" s="150"/>
      <c r="R126" s="150"/>
      <c r="S126" s="150"/>
      <c r="T126" s="150"/>
      <c r="U126" s="150"/>
      <c r="V126" s="150"/>
      <c r="W126" s="150"/>
      <c r="X126" s="150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7"/>
      <c r="AP126" s="27"/>
      <c r="AQ126" s="27"/>
      <c r="AR126" s="27"/>
      <c r="AS126" s="27"/>
      <c r="AT126" s="90"/>
      <c r="AU126" s="90"/>
    </row>
    <row r="127" spans="3:49" ht="37.5" customHeight="1" thickBot="1" x14ac:dyDescent="0.3">
      <c r="C127" s="9" t="s">
        <v>29</v>
      </c>
      <c r="D127" s="14"/>
      <c r="E127" s="14"/>
      <c r="F127" s="15"/>
      <c r="G127" s="16"/>
      <c r="H127" s="17"/>
      <c r="I127" s="184"/>
      <c r="J127" s="184"/>
      <c r="K127" s="184"/>
      <c r="L127" s="187"/>
      <c r="M127" s="187"/>
      <c r="N127" s="186"/>
      <c r="O127" s="186"/>
      <c r="P127" s="150"/>
      <c r="Q127" s="150"/>
      <c r="R127" s="150"/>
      <c r="S127" s="150"/>
      <c r="T127" s="150"/>
      <c r="U127" s="150"/>
      <c r="V127" s="150"/>
      <c r="W127" s="150"/>
      <c r="X127" s="150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7"/>
      <c r="AP127" s="27"/>
      <c r="AQ127" s="27"/>
      <c r="AR127" s="27"/>
      <c r="AS127" s="27"/>
      <c r="AT127" s="90"/>
      <c r="AU127" s="90"/>
    </row>
    <row r="128" spans="3:49" ht="37.5" customHeight="1" thickBot="1" x14ac:dyDescent="0.3">
      <c r="C128" s="9" t="s">
        <v>30</v>
      </c>
      <c r="D128" s="14"/>
      <c r="E128" s="14"/>
      <c r="F128" s="15"/>
      <c r="G128" s="16"/>
      <c r="H128" s="17"/>
      <c r="I128" s="184"/>
      <c r="J128" s="184"/>
      <c r="K128" s="184"/>
      <c r="L128" s="187"/>
      <c r="M128" s="187"/>
      <c r="N128" s="186"/>
      <c r="O128" s="186"/>
      <c r="P128" s="150"/>
      <c r="Q128" s="150"/>
      <c r="R128" s="150"/>
      <c r="S128" s="150"/>
      <c r="T128" s="150"/>
      <c r="U128" s="150"/>
      <c r="V128" s="150"/>
      <c r="W128" s="150"/>
      <c r="X128" s="150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7"/>
      <c r="AP128" s="27"/>
      <c r="AQ128" s="27"/>
      <c r="AR128" s="27"/>
      <c r="AS128" s="27"/>
      <c r="AT128" s="90"/>
      <c r="AU128" s="90"/>
    </row>
    <row r="129" spans="3:47" ht="83.25" customHeight="1" thickBot="1" x14ac:dyDescent="0.3">
      <c r="C129" s="9" t="s">
        <v>31</v>
      </c>
      <c r="D129" s="14"/>
      <c r="E129" s="14"/>
      <c r="F129" s="15"/>
      <c r="G129" s="16"/>
      <c r="H129" s="17"/>
      <c r="I129" s="184"/>
      <c r="J129" s="184"/>
      <c r="K129" s="184"/>
      <c r="L129" s="187"/>
      <c r="M129" s="187"/>
      <c r="N129" s="186"/>
      <c r="O129" s="186"/>
      <c r="P129" s="150"/>
      <c r="Q129" s="150"/>
      <c r="R129" s="150"/>
      <c r="S129" s="150"/>
      <c r="T129" s="150"/>
      <c r="U129" s="150"/>
      <c r="V129" s="150"/>
      <c r="W129" s="150"/>
      <c r="X129" s="150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7"/>
      <c r="AP129" s="27"/>
      <c r="AQ129" s="27"/>
      <c r="AR129" s="27"/>
      <c r="AS129" s="27"/>
      <c r="AT129" s="90"/>
      <c r="AU129" s="90"/>
    </row>
    <row r="130" spans="3:47" ht="83.25" customHeight="1" thickBot="1" x14ac:dyDescent="0.3">
      <c r="C130" s="9" t="s">
        <v>17</v>
      </c>
      <c r="D130" s="14"/>
      <c r="E130" s="14"/>
      <c r="F130" s="15"/>
      <c r="G130" s="16"/>
      <c r="H130" s="17"/>
      <c r="I130" s="184"/>
      <c r="J130" s="184"/>
      <c r="K130" s="184"/>
      <c r="L130" s="187"/>
      <c r="M130" s="187"/>
      <c r="N130" s="186"/>
      <c r="O130" s="186"/>
      <c r="P130" s="150"/>
      <c r="Q130" s="150"/>
      <c r="R130" s="150"/>
      <c r="S130" s="150"/>
      <c r="T130" s="150"/>
      <c r="U130" s="150"/>
      <c r="V130" s="150"/>
      <c r="W130" s="150"/>
      <c r="X130" s="150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7"/>
      <c r="AP130" s="27"/>
      <c r="AQ130" s="27"/>
      <c r="AR130" s="27"/>
      <c r="AS130" s="27"/>
      <c r="AT130" s="90"/>
      <c r="AU130" s="90"/>
    </row>
    <row r="131" spans="3:47" ht="83.25" customHeight="1" thickBot="1" x14ac:dyDescent="0.3">
      <c r="C131" s="9" t="s">
        <v>32</v>
      </c>
      <c r="D131" s="14"/>
      <c r="E131" s="28"/>
      <c r="F131" s="29"/>
      <c r="G131" s="16"/>
      <c r="H131" s="30"/>
      <c r="I131" s="184"/>
      <c r="J131" s="184"/>
      <c r="K131" s="184"/>
      <c r="L131" s="187"/>
      <c r="M131" s="187"/>
      <c r="N131" s="186"/>
      <c r="O131" s="186"/>
      <c r="P131" s="150"/>
      <c r="Q131" s="150"/>
      <c r="R131" s="150"/>
      <c r="S131" s="150"/>
      <c r="T131" s="150"/>
      <c r="U131" s="150"/>
      <c r="V131" s="150"/>
      <c r="W131" s="150"/>
      <c r="X131" s="150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7"/>
      <c r="AP131" s="27"/>
      <c r="AQ131" s="27"/>
      <c r="AR131" s="27"/>
      <c r="AS131" s="27"/>
      <c r="AT131" s="90"/>
      <c r="AU131" s="90"/>
    </row>
    <row r="132" spans="3:47" ht="83.25" customHeight="1" thickBot="1" x14ac:dyDescent="0.3">
      <c r="C132" s="9" t="s">
        <v>33</v>
      </c>
      <c r="D132" s="14"/>
      <c r="E132" s="14"/>
      <c r="F132" s="29"/>
      <c r="G132" s="16"/>
      <c r="H132" s="30"/>
      <c r="I132" s="184"/>
      <c r="J132" s="184"/>
      <c r="K132" s="184"/>
      <c r="L132" s="187"/>
      <c r="M132" s="187"/>
      <c r="N132" s="186"/>
      <c r="O132" s="186"/>
      <c r="P132" s="150"/>
      <c r="Q132" s="150"/>
      <c r="R132" s="150"/>
      <c r="S132" s="150"/>
      <c r="T132" s="150"/>
      <c r="U132" s="150"/>
      <c r="V132" s="150"/>
      <c r="W132" s="150"/>
      <c r="X132" s="150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7"/>
      <c r="AP132" s="27"/>
      <c r="AQ132" s="27"/>
      <c r="AR132" s="27"/>
      <c r="AS132" s="27"/>
      <c r="AT132" s="90"/>
      <c r="AU132" s="90"/>
    </row>
    <row r="133" spans="3:47" ht="83.25" customHeight="1" thickBot="1" x14ac:dyDescent="0.3">
      <c r="C133" s="9" t="s">
        <v>34</v>
      </c>
      <c r="D133" s="14"/>
      <c r="E133" s="14"/>
      <c r="F133" s="29"/>
      <c r="G133" s="16"/>
      <c r="H133" s="30"/>
      <c r="I133" s="184"/>
      <c r="J133" s="184"/>
      <c r="K133" s="184"/>
      <c r="L133" s="187"/>
      <c r="M133" s="187"/>
      <c r="N133" s="186"/>
      <c r="O133" s="186"/>
      <c r="P133" s="150"/>
      <c r="Q133" s="150"/>
      <c r="R133" s="150"/>
      <c r="S133" s="150"/>
      <c r="T133" s="150"/>
      <c r="U133" s="150"/>
      <c r="V133" s="150"/>
      <c r="W133" s="150"/>
      <c r="X133" s="150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7"/>
      <c r="AP133" s="27"/>
      <c r="AQ133" s="27"/>
      <c r="AR133" s="27"/>
      <c r="AS133" s="27"/>
      <c r="AT133" s="90"/>
      <c r="AU133" s="90"/>
    </row>
    <row r="134" spans="3:47" ht="83.25" customHeight="1" thickBot="1" x14ac:dyDescent="0.3">
      <c r="C134" s="9"/>
      <c r="D134" s="14"/>
      <c r="E134" s="14"/>
      <c r="F134" s="15"/>
      <c r="G134" s="16"/>
      <c r="H134" s="17"/>
      <c r="I134" s="155"/>
      <c r="J134" s="155"/>
      <c r="K134" s="155"/>
      <c r="L134" s="157"/>
      <c r="M134" s="157"/>
      <c r="N134" s="156"/>
      <c r="O134" s="156"/>
      <c r="P134" s="110"/>
      <c r="Q134" s="110"/>
      <c r="R134" s="110"/>
      <c r="S134" s="110"/>
      <c r="T134" s="110"/>
      <c r="U134" s="110"/>
      <c r="V134" s="110"/>
      <c r="W134" s="110"/>
      <c r="X134" s="11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27"/>
      <c r="AP134" s="27"/>
      <c r="AQ134" s="27"/>
      <c r="AR134" s="27"/>
      <c r="AS134" s="27"/>
      <c r="AT134" s="90"/>
      <c r="AU134" s="90"/>
    </row>
    <row r="135" spans="3:47" ht="37.5" customHeight="1" thickBot="1" x14ac:dyDescent="0.3">
      <c r="C135" s="9"/>
      <c r="D135" s="14"/>
      <c r="E135" s="14"/>
      <c r="F135" s="15"/>
      <c r="G135" s="16"/>
      <c r="H135" s="17"/>
      <c r="I135" s="155"/>
      <c r="J135" s="155"/>
      <c r="K135" s="155"/>
      <c r="L135" s="157"/>
      <c r="M135" s="157"/>
      <c r="N135" s="156"/>
      <c r="O135" s="156"/>
      <c r="P135" s="110"/>
      <c r="Q135" s="110"/>
      <c r="R135" s="110"/>
      <c r="S135" s="110"/>
      <c r="T135" s="110"/>
      <c r="U135" s="110"/>
      <c r="V135" s="110"/>
      <c r="W135" s="110"/>
      <c r="X135" s="11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27"/>
      <c r="AP135" s="27"/>
      <c r="AQ135" s="27"/>
      <c r="AR135" s="27"/>
      <c r="AS135" s="27"/>
      <c r="AT135" s="90"/>
      <c r="AU135" s="90"/>
    </row>
    <row r="136" spans="3:47" ht="37.5" customHeight="1" thickBot="1" x14ac:dyDescent="0.3">
      <c r="C136" s="9"/>
      <c r="D136" s="14"/>
      <c r="E136" s="14"/>
      <c r="F136" s="15"/>
      <c r="G136" s="16"/>
      <c r="H136" s="17"/>
      <c r="I136" s="155"/>
      <c r="J136" s="155"/>
      <c r="K136" s="155"/>
      <c r="L136" s="157"/>
      <c r="M136" s="157"/>
      <c r="N136" s="156"/>
      <c r="O136" s="156"/>
      <c r="P136" s="110"/>
      <c r="Q136" s="110"/>
      <c r="R136" s="110"/>
      <c r="S136" s="110"/>
      <c r="T136" s="110"/>
      <c r="U136" s="110"/>
      <c r="V136" s="110"/>
      <c r="W136" s="110"/>
      <c r="X136" s="11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27"/>
      <c r="AP136" s="27"/>
      <c r="AQ136" s="27"/>
      <c r="AR136" s="27"/>
      <c r="AS136" s="27"/>
      <c r="AT136" s="90"/>
      <c r="AU136" s="90"/>
    </row>
  </sheetData>
  <sortState ref="C5:AV49">
    <sortCondition ref="Y1:Y49"/>
  </sortState>
  <mergeCells count="2">
    <mergeCell ref="D1:AT1"/>
    <mergeCell ref="C2:AT2"/>
  </mergeCells>
  <hyperlinks>
    <hyperlink ref="AV22" r:id="rId1"/>
    <hyperlink ref="AV24" r:id="rId2"/>
    <hyperlink ref="AV25" r:id="rId3"/>
    <hyperlink ref="AV82" r:id="rId4"/>
    <hyperlink ref="AV102" r:id="rId5"/>
    <hyperlink ref="AV60" r:id="rId6"/>
    <hyperlink ref="AV76" r:id="rId7"/>
    <hyperlink ref="AV61" r:id="rId8"/>
    <hyperlink ref="AV18" r:id="rId9"/>
    <hyperlink ref="AV17" r:id="rId10"/>
    <hyperlink ref="AV77" r:id="rId11"/>
    <hyperlink ref="AV20" r:id="rId12"/>
    <hyperlink ref="AV62" r:id="rId13"/>
    <hyperlink ref="AV23" r:id="rId14"/>
    <hyperlink ref="AV26" r:id="rId15"/>
    <hyperlink ref="AV27" r:id="rId16"/>
    <hyperlink ref="AV53" r:id="rId17"/>
    <hyperlink ref="AV54" r:id="rId18" display="https://www.tomsk.ru09.ru/realty?subaction=detail&amp;id=4685256"/>
  </hyperlinks>
  <pageMargins left="0.7" right="0.7" top="0.75" bottom="0.75" header="0.3" footer="0.3"/>
  <pageSetup paperSize="9" scale="10" orientation="portrait" r:id="rId19"/>
  <drawing r:id="rId20"/>
  <tableParts count="1"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G4"/>
  <sheetViews>
    <sheetView workbookViewId="0">
      <selection activeCell="G6" sqref="G6"/>
    </sheetView>
  </sheetViews>
  <sheetFormatPr defaultRowHeight="15" x14ac:dyDescent="0.25"/>
  <cols>
    <col min="1" max="5" width="9.140625" style="128"/>
    <col min="6" max="6" width="20" style="128" bestFit="1" customWidth="1"/>
    <col min="7" max="7" width="23.85546875" style="128" customWidth="1"/>
    <col min="8" max="16384" width="9.140625" style="128"/>
  </cols>
  <sheetData>
    <row r="3" spans="6:7" x14ac:dyDescent="0.25">
      <c r="F3" s="128" t="s">
        <v>446</v>
      </c>
      <c r="G3" s="128" t="s">
        <v>447</v>
      </c>
    </row>
    <row r="4" spans="6:7" x14ac:dyDescent="0.25">
      <c r="F4" s="128" t="s">
        <v>474</v>
      </c>
      <c r="G4" s="128" t="s">
        <v>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Исследование цен от 31.05.2020</vt:lpstr>
      <vt:lpstr>Формат работы</vt:lpstr>
      <vt:lpstr>'Исследование цен от 31.05.2020'!Область_печати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alexey.svami@gmail.com</dc:creator>
  <cp:lastModifiedBy>alexey.svami@gmail.com</cp:lastModifiedBy>
  <cp:lastPrinted>2020-02-07T07:14:45Z</cp:lastPrinted>
  <dcterms:created xsi:type="dcterms:W3CDTF">2019-12-12T04:57:31Z</dcterms:created>
  <dcterms:modified xsi:type="dcterms:W3CDTF">2022-01-21T14:10:35Z</dcterms:modified>
</cp:coreProperties>
</file>