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01. Клиент\01. Продать\Продать. Продать. Берегова, д. 8, кв. 62\"/>
    </mc:Choice>
  </mc:AlternateContent>
  <xr:revisionPtr revIDLastSave="0" documentId="13_ncr:1_{3FBF6F95-A8A7-40D1-928F-216171B31B33}" xr6:coauthVersionLast="47" xr6:coauthVersionMax="47" xr10:uidLastSave="{00000000-0000-0000-0000-000000000000}"/>
  <bookViews>
    <workbookView xWindow="315" yWindow="420" windowWidth="23865" windowHeight="20190" tabRatio="574" xr2:uid="{00000000-000D-0000-FFFF-FFFF00000000}"/>
  </bookViews>
  <sheets>
    <sheet name="Исследование цен" sheetId="1" r:id="rId1"/>
    <sheet name="Проданы | Сняты с продажи" sheetId="6" r:id="rId2"/>
    <sheet name="Легенда таблицы" sheetId="2" r:id="rId3"/>
    <sheet name="|" sheetId="8" r:id="rId4"/>
  </sheets>
  <definedNames>
    <definedName name="_xlnm.Print_Area" localSheetId="0">'Исследование цен'!$A$2:$CL$61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 l="1"/>
  <c r="U15" i="1"/>
  <c r="AF21" i="1"/>
  <c r="AD21" i="1"/>
  <c r="AC21" i="1"/>
  <c r="AF14" i="1"/>
  <c r="AD14" i="1"/>
  <c r="AC14" i="1"/>
  <c r="AF19" i="1"/>
  <c r="AD19" i="1"/>
  <c r="AC19" i="1"/>
  <c r="AF18" i="1"/>
  <c r="AD18" i="1"/>
  <c r="AC18" i="1"/>
  <c r="AF17" i="1"/>
  <c r="AD17" i="1"/>
  <c r="AC17" i="1"/>
  <c r="AF20" i="1"/>
  <c r="AD20" i="1"/>
  <c r="AC20" i="1"/>
  <c r="AF8" i="1"/>
  <c r="AD8" i="1"/>
  <c r="AC8" i="1"/>
  <c r="AF22" i="1"/>
  <c r="AD22" i="1"/>
  <c r="AC22" i="1"/>
  <c r="AF3" i="1"/>
  <c r="AD3" i="1"/>
  <c r="AC3" i="1"/>
  <c r="AF10" i="1"/>
  <c r="AD10" i="1"/>
  <c r="AC10" i="1"/>
  <c r="AF5" i="1"/>
  <c r="AD5" i="1"/>
  <c r="AC5" i="1"/>
  <c r="AF6" i="1"/>
  <c r="AD6" i="1"/>
  <c r="AC6" i="1"/>
  <c r="AF11" i="1"/>
  <c r="AD11" i="1"/>
  <c r="AC11" i="1"/>
  <c r="U14" i="1"/>
  <c r="U16" i="1"/>
  <c r="O14" i="1"/>
  <c r="V14" i="1" s="1"/>
  <c r="O21" i="1"/>
  <c r="O23" i="1"/>
  <c r="O25" i="1"/>
  <c r="O28" i="1"/>
  <c r="O19" i="1"/>
  <c r="O18" i="1"/>
  <c r="O24" i="1"/>
  <c r="O17" i="1"/>
  <c r="O26" i="1"/>
  <c r="O27" i="1"/>
  <c r="O20" i="1"/>
  <c r="O8" i="1"/>
  <c r="V8" i="1" s="1"/>
  <c r="O22" i="1"/>
  <c r="O30" i="1"/>
  <c r="U3" i="1"/>
  <c r="U9" i="1"/>
  <c r="U10" i="1"/>
  <c r="U5" i="1"/>
  <c r="U6" i="1"/>
  <c r="U12" i="1"/>
  <c r="U11" i="1"/>
  <c r="U13" i="1"/>
  <c r="AF4" i="1"/>
  <c r="AD4" i="1"/>
  <c r="AC4" i="1"/>
  <c r="U4" i="1"/>
  <c r="U7" i="1"/>
  <c r="O4" i="6"/>
  <c r="O3" i="6"/>
  <c r="AE19" i="1" l="1"/>
  <c r="AE18" i="1"/>
  <c r="AE17" i="1"/>
  <c r="AE21" i="1"/>
  <c r="AE14" i="1"/>
  <c r="AE22" i="1"/>
  <c r="AE8" i="1"/>
  <c r="AE20" i="1"/>
  <c r="O29" i="1"/>
  <c r="O16" i="1"/>
  <c r="V16" i="1" s="1"/>
  <c r="O3" i="1"/>
  <c r="V3" i="1" s="1"/>
  <c r="O9" i="1"/>
  <c r="V9" i="1" s="1"/>
  <c r="O10" i="1"/>
  <c r="V10" i="1" s="1"/>
  <c r="O5" i="1"/>
  <c r="V5" i="1" s="1"/>
  <c r="O6" i="1"/>
  <c r="V6" i="1" s="1"/>
  <c r="O12" i="1"/>
  <c r="V12" i="1" s="1"/>
  <c r="O11" i="1"/>
  <c r="V11" i="1" s="1"/>
  <c r="O13" i="1"/>
  <c r="V13" i="1" s="1"/>
  <c r="O15" i="1"/>
  <c r="V15" i="1" s="1"/>
  <c r="O4" i="1"/>
  <c r="AE11" i="1" l="1"/>
  <c r="AE5" i="1"/>
  <c r="AE6" i="1"/>
  <c r="AE10" i="1"/>
  <c r="AE3" i="1"/>
  <c r="V4" i="1"/>
  <c r="AE4" i="1"/>
  <c r="AF81" i="6" l="1"/>
  <c r="U81" i="6"/>
  <c r="U1" i="6" s="1"/>
  <c r="AJ81" i="6"/>
  <c r="AL81" i="6"/>
  <c r="BL81" i="6"/>
  <c r="AP81" i="6"/>
  <c r="AA81" i="6"/>
  <c r="X81" i="6"/>
  <c r="X1" i="6" s="1"/>
  <c r="R81" i="6"/>
  <c r="R1" i="6" s="1"/>
  <c r="Q81" i="6"/>
  <c r="Q1" i="6" s="1"/>
  <c r="N81" i="6"/>
  <c r="M81" i="6"/>
  <c r="O81" i="6" l="1"/>
  <c r="O1" i="6" s="1"/>
  <c r="AR81" i="6"/>
  <c r="BM81" i="6"/>
  <c r="AL7" i="1"/>
  <c r="AJ7" i="1"/>
  <c r="AI7" i="1"/>
  <c r="R62" i="1"/>
  <c r="R1" i="1" s="1"/>
  <c r="Q62" i="1"/>
  <c r="Q1" i="1" s="1"/>
  <c r="AF7" i="1"/>
  <c r="AD7" i="1"/>
  <c r="AC7" i="1"/>
  <c r="O7" i="1"/>
  <c r="V7" i="1" s="1"/>
  <c r="AE81" i="6" l="1"/>
  <c r="V81" i="6"/>
  <c r="V1" i="6" s="1"/>
  <c r="AK7" i="1"/>
  <c r="AE7" i="1"/>
  <c r="M62" i="1"/>
  <c r="N62" i="1"/>
  <c r="N1" i="1" s="1"/>
  <c r="BL62" i="1"/>
  <c r="AP62" i="1" l="1"/>
  <c r="AR62" i="1" l="1"/>
  <c r="AF62" i="1"/>
  <c r="AJ62" i="1"/>
  <c r="AL62" i="1"/>
  <c r="BM62" i="1"/>
  <c r="O62" i="1"/>
  <c r="O1" i="1" s="1"/>
  <c r="X62" i="1" l="1"/>
  <c r="X1" i="1" s="1"/>
  <c r="V62" i="1"/>
  <c r="V1" i="1" s="1"/>
  <c r="U62" i="1"/>
  <c r="U1" i="1" s="1"/>
  <c r="AA62" i="1" l="1"/>
  <c r="AE62" i="1"/>
</calcChain>
</file>

<file path=xl/sharedStrings.xml><?xml version="1.0" encoding="utf-8"?>
<sst xmlns="http://schemas.openxmlformats.org/spreadsheetml/2006/main" count="678" uniqueCount="333">
  <si>
    <t>Контакт:</t>
  </si>
  <si>
    <t>Материал</t>
  </si>
  <si>
    <t>Адрес</t>
  </si>
  <si>
    <t>Ниши</t>
  </si>
  <si>
    <t>Кафель в санузле</t>
  </si>
  <si>
    <t>Газ</t>
  </si>
  <si>
    <t>Раздельные комнаты</t>
  </si>
  <si>
    <t>Деревянные полы</t>
  </si>
  <si>
    <t>?</t>
  </si>
  <si>
    <t>Пластиковые окна</t>
  </si>
  <si>
    <t>Распашная</t>
  </si>
  <si>
    <t>Примечание</t>
  </si>
  <si>
    <t>Раздельный санузел</t>
  </si>
  <si>
    <t>Н</t>
  </si>
  <si>
    <t>Д</t>
  </si>
  <si>
    <t>Авито</t>
  </si>
  <si>
    <t>Циан</t>
  </si>
  <si>
    <t>Год</t>
  </si>
  <si>
    <t>Просмотр</t>
  </si>
  <si>
    <t>Домклик</t>
  </si>
  <si>
    <t>Яндекс</t>
  </si>
  <si>
    <t>Район</t>
  </si>
  <si>
    <t>Узаконенная планировка</t>
  </si>
  <si>
    <t>Отопление</t>
  </si>
  <si>
    <t>Канализация</t>
  </si>
  <si>
    <t>Фундамент</t>
  </si>
  <si>
    <t>Освобождён</t>
  </si>
  <si>
    <t>Гараж</t>
  </si>
  <si>
    <t>Баня</t>
  </si>
  <si>
    <t>Соток</t>
  </si>
  <si>
    <t>Скважина</t>
  </si>
  <si>
    <t>Электричество</t>
  </si>
  <si>
    <t>Назначение земли</t>
  </si>
  <si>
    <t>5</t>
  </si>
  <si>
    <t>Панель</t>
  </si>
  <si>
    <t>Л</t>
  </si>
  <si>
    <t>09Ру</t>
  </si>
  <si>
    <t>S кухни</t>
  </si>
  <si>
    <t>ДГ</t>
  </si>
  <si>
    <t>Детская площадка</t>
  </si>
  <si>
    <t>-</t>
  </si>
  <si>
    <t>Да.</t>
  </si>
  <si>
    <t>Нет.</t>
  </si>
  <si>
    <t>Да. Готово (уже сделано).</t>
  </si>
  <si>
    <t>Система оценки: 5-бальная.</t>
  </si>
  <si>
    <t>Б</t>
  </si>
  <si>
    <t>Балкон.</t>
  </si>
  <si>
    <t>Лоджия.</t>
  </si>
  <si>
    <t>Т</t>
  </si>
  <si>
    <t>Терраса.</t>
  </si>
  <si>
    <t>Столбец1</t>
  </si>
  <si>
    <t>Продана.</t>
  </si>
  <si>
    <t>Детали сделки</t>
  </si>
  <si>
    <t>Ремонт</t>
  </si>
  <si>
    <t>Кухня</t>
  </si>
  <si>
    <t>Квартира / Кадастровый</t>
  </si>
  <si>
    <t>S м2</t>
  </si>
  <si>
    <t>Владение землёй</t>
  </si>
  <si>
    <t>Этажность</t>
  </si>
  <si>
    <t>Комнат</t>
  </si>
  <si>
    <t>Высокий этаж</t>
  </si>
  <si>
    <t>Хол-я центр-ая</t>
  </si>
  <si>
    <t>Горячая центр-ая</t>
  </si>
  <si>
    <t>Балкон/Лоджия</t>
  </si>
  <si>
    <t>В Евротрёшку</t>
  </si>
  <si>
    <t>Цена в об-нии</t>
  </si>
  <si>
    <t>Сняли с продажи</t>
  </si>
  <si>
    <t>Продана</t>
  </si>
  <si>
    <t>З</t>
  </si>
  <si>
    <t>Задаток.</t>
  </si>
  <si>
    <t>П</t>
  </si>
  <si>
    <t>Столбец12</t>
  </si>
  <si>
    <t>Столбец122</t>
  </si>
  <si>
    <t>Столбец1222</t>
  </si>
  <si>
    <t>Цена сильных</t>
  </si>
  <si>
    <t>Сила</t>
  </si>
  <si>
    <t>Старая цена (1)</t>
  </si>
  <si>
    <t>За квадрат (1)</t>
  </si>
  <si>
    <t>За квадрат (2)</t>
  </si>
  <si>
    <t>Рыночная цена</t>
  </si>
  <si>
    <t>Стар. за квадрат (1)</t>
  </si>
  <si>
    <t>Старая цена (2)</t>
  </si>
  <si>
    <t>Стар. за квадрат (2)</t>
  </si>
  <si>
    <t>≠ цене об-ния (2)</t>
  </si>
  <si>
    <t>≠ цены (1)</t>
  </si>
  <si>
    <t>≠ за квадрат (1)</t>
  </si>
  <si>
    <t>≠ за квадрат (2)</t>
  </si>
  <si>
    <t>≠ в % (1)</t>
  </si>
  <si>
    <t>≠ в % (2)</t>
  </si>
  <si>
    <t>Угл-ая / Торц-ая</t>
  </si>
  <si>
    <t>Столбец12222</t>
  </si>
  <si>
    <t>Столбец13</t>
  </si>
  <si>
    <t>0</t>
  </si>
  <si>
    <t>Цена м2 без завышенных</t>
  </si>
  <si>
    <t>Рыночная цена евротёшек</t>
  </si>
  <si>
    <t>Среднее отклонение</t>
  </si>
  <si>
    <t>Среднее отклонение "евротрёшек"</t>
  </si>
  <si>
    <t>Заложены:</t>
  </si>
  <si>
    <t>Спрос со слов продавца</t>
  </si>
  <si>
    <t>Звонок</t>
  </si>
  <si>
    <t>Столбец12223</t>
  </si>
  <si>
    <t>Разница с целевым</t>
  </si>
  <si>
    <t>Разница за квадрат</t>
  </si>
  <si>
    <t>Столбец122232</t>
  </si>
  <si>
    <t>Старая цена (2)3</t>
  </si>
  <si>
    <t>Стар. за квадрат (2)4</t>
  </si>
  <si>
    <t>≠ цене об-ния (2)5</t>
  </si>
  <si>
    <t>≠ за квадрат (2)6</t>
  </si>
  <si>
    <t>≠ в % (2)7</t>
  </si>
  <si>
    <t>Цена в об-нии2</t>
  </si>
  <si>
    <t>≠ в % (2)8</t>
  </si>
  <si>
    <t>Столбец1222322</t>
  </si>
  <si>
    <t>Старая цена (2)4</t>
  </si>
  <si>
    <t>Стар. за квадрат (2)5</t>
  </si>
  <si>
    <t>≠ цене об-ния (2)6</t>
  </si>
  <si>
    <t>≠ за квадрат (2)7</t>
  </si>
  <si>
    <t>Задаток</t>
  </si>
  <si>
    <t>Д. Цена. Н. ремонт и S.</t>
  </si>
  <si>
    <t>Доля</t>
  </si>
  <si>
    <t>Аналог</t>
  </si>
  <si>
    <t>25.03-14.04.</t>
  </si>
  <si>
    <t>14.04-.</t>
  </si>
  <si>
    <t>⭐</t>
  </si>
  <si>
    <t>Старая цена (3)</t>
  </si>
  <si>
    <t>Стар. за квадрат (3)</t>
  </si>
  <si>
    <t>Береговая 8</t>
  </si>
  <si>
    <t>https://www.avito.ru/tomsk/kvartiry/1-k._kvartira_347_m_417_et._4734001996</t>
  </si>
  <si>
    <t>Ленинский | Радонежский</t>
  </si>
  <si>
    <t>Татьяна
89610961258
Жилфонд</t>
  </si>
  <si>
    <t>4/17</t>
  </si>
  <si>
    <t>1</t>
  </si>
  <si>
    <t>https://www.tomsk.ru09.ru/realty?subaction=detail&amp;id=5132762</t>
  </si>
  <si>
    <t>https://tomsk.cian.ru/sale/flat/314413975/</t>
  </si>
  <si>
    <t>16/17</t>
  </si>
  <si>
    <t>1 (Евродвушка)</t>
  </si>
  <si>
    <t>Береговая 7</t>
  </si>
  <si>
    <t>3/17</t>
  </si>
  <si>
    <t>Елена
89521823422
Макс</t>
  </si>
  <si>
    <t>https://www.tomsk.ru09.ru/realty?subaction=detail&amp;id=5134130</t>
  </si>
  <si>
    <t>• Фото: Д.
• Вид из окон:
• Мебель в цене: 
• Техника в цене:
Ремонт ~под ключ от застройщика - изношен. Маленькая квадратная кухня.</t>
  </si>
  <si>
    <t>https://tomsk.cian.ru/sale/flat/318733269/</t>
  </si>
  <si>
    <t>Береговая 19</t>
  </si>
  <si>
    <t>https://www.tomsk.ru09.ru/realty?subaction=detail&amp;id=5139234</t>
  </si>
  <si>
    <t>Илья
89528925111
Вквадрате</t>
  </si>
  <si>
    <t>https://tomsk.cian.ru/sale/flat/319212749/</t>
  </si>
  <si>
    <t>https://www.avito.ru/tomsk/kvartiry/1-k._kvartira_371_m_1617_et._7481653594</t>
  </si>
  <si>
    <t>Береговая 25</t>
  </si>
  <si>
    <t>9/17</t>
  </si>
  <si>
    <t>Ирина
89138757778
Ч</t>
  </si>
  <si>
    <t>https://www.tomsk.ru09.ru/realty?subaction=detail&amp;id=5118850</t>
  </si>
  <si>
    <r>
      <t xml:space="preserve">• Фото: Д.
• Вид из окон: </t>
    </r>
    <r>
      <rPr>
        <b/>
        <sz val="10"/>
        <color theme="8"/>
        <rFont val="Calibri Light"/>
        <family val="2"/>
        <charset val="204"/>
        <scheme val="major"/>
      </rPr>
      <t>5</t>
    </r>
    <r>
      <rPr>
        <sz val="10"/>
        <color theme="8"/>
        <rFont val="Calibri Light"/>
        <family val="2"/>
        <charset val="204"/>
        <scheme val="major"/>
      </rPr>
      <t xml:space="preserve"> - панорама на Томь</t>
    </r>
    <r>
      <rPr>
        <sz val="10"/>
        <rFont val="Calibri Light"/>
        <family val="2"/>
        <charset val="204"/>
        <scheme val="major"/>
      </rPr>
      <t xml:space="preserve">.
• Мебель в цене: </t>
    </r>
    <r>
      <rPr>
        <sz val="10"/>
        <color theme="8"/>
        <rFont val="Calibri Light"/>
        <family val="2"/>
        <charset val="204"/>
        <scheme val="major"/>
      </rPr>
      <t>Д</t>
    </r>
    <r>
      <rPr>
        <sz val="10"/>
        <rFont val="Calibri Light"/>
        <family val="2"/>
        <charset val="204"/>
        <scheme val="major"/>
      </rPr>
      <t xml:space="preserve">.
• Техника в цене:
Ремонт ~под ключ от застройщика с частичным обновлением. </t>
    </r>
    <r>
      <rPr>
        <b/>
        <sz val="10"/>
        <color theme="8"/>
        <rFont val="Calibri Light"/>
        <family val="2"/>
        <charset val="204"/>
        <scheme val="major"/>
      </rPr>
      <t>Большая квадратная кухня ~10м</t>
    </r>
    <r>
      <rPr>
        <sz val="10"/>
        <rFont val="Calibri Light"/>
        <family val="2"/>
        <charset val="204"/>
        <scheme val="major"/>
      </rPr>
      <t>.</t>
    </r>
  </si>
  <si>
    <r>
      <t xml:space="preserve">• Фото: Д.
• Вид из окон: </t>
    </r>
    <r>
      <rPr>
        <sz val="10"/>
        <color theme="8"/>
        <rFont val="Calibri Light"/>
        <family val="2"/>
        <charset val="204"/>
        <scheme val="major"/>
      </rPr>
      <t>4 - панорама на Томь + парковка</t>
    </r>
    <r>
      <rPr>
        <sz val="10"/>
        <rFont val="Calibri Light"/>
        <family val="2"/>
        <charset val="204"/>
        <scheme val="major"/>
      </rPr>
      <t xml:space="preserve">.
• Мебель в цене: </t>
    </r>
    <r>
      <rPr>
        <sz val="10"/>
        <color theme="8"/>
        <rFont val="Calibri Light"/>
        <family val="2"/>
        <charset val="204"/>
        <scheme val="major"/>
      </rPr>
      <t>Д</t>
    </r>
    <r>
      <rPr>
        <sz val="10"/>
        <rFont val="Calibri Light"/>
        <family val="2"/>
        <charset val="204"/>
        <scheme val="major"/>
      </rPr>
      <t xml:space="preserve">. 
• Техника в цене: </t>
    </r>
    <r>
      <rPr>
        <sz val="10"/>
        <color theme="8"/>
        <rFont val="Calibri Light"/>
        <family val="2"/>
        <charset val="204"/>
        <scheme val="major"/>
      </rPr>
      <t>Д</t>
    </r>
    <r>
      <rPr>
        <sz val="10"/>
        <rFont val="Calibri Light"/>
        <family val="2"/>
        <charset val="204"/>
        <scheme val="major"/>
      </rPr>
      <t>. Холодильник, печь.
Ремонт ~под ключ от застройщика. Квадратная кухня ~8м.</t>
    </r>
  </si>
  <si>
    <t>https://tomsk.cian.ru/sale/flat/316473202/</t>
  </si>
  <si>
    <t>Береговая 21</t>
  </si>
  <si>
    <t>Монолит</t>
  </si>
  <si>
    <t>17/17</t>
  </si>
  <si>
    <r>
      <t xml:space="preserve">• Фото: Д.
• Вид из окон:
• Мебель в цене: 
• Техника в цене: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</si>
  <si>
    <t>Оксана
89631953848
Этажи
Оксана
https://www.avito.ru/user/17e54ae582671e69cf28b225cd0eaa12/profile?id=7223379209
Ч</t>
  </si>
  <si>
    <t>https://www.avito.ru/tomsk/kvartiry/1-k._kvartira_347_m_1717_et._7223379209</t>
  </si>
  <si>
    <r>
      <t xml:space="preserve">• Фото: Д.
• Вид из окон: на детский сад.
• Мебель в цене:
• Техника в цене: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</si>
  <si>
    <t>https://www.avito.ru/tomsk/kvartiry/1-k._kvartira_347_m_1517_et._2690072133</t>
  </si>
  <si>
    <t>Наталья
П
89131103028
Ч
https://www.avito.ru/brands/i61757604?gdlkerfdnwq=101&amp;page_from=from_item_header&amp;iid=2690072133</t>
  </si>
  <si>
    <t>15/17</t>
  </si>
  <si>
    <t>Береговая 13</t>
  </si>
  <si>
    <t>Трудовая 22/1</t>
  </si>
  <si>
    <t>15/15</t>
  </si>
  <si>
    <r>
      <t xml:space="preserve">• Фото: Д.
• Вид из окон: </t>
    </r>
    <r>
      <rPr>
        <b/>
        <sz val="10"/>
        <color theme="8"/>
        <rFont val="Calibri Light"/>
        <family val="2"/>
        <charset val="204"/>
        <scheme val="major"/>
      </rPr>
      <t>5</t>
    </r>
    <r>
      <rPr>
        <sz val="10"/>
        <color theme="8"/>
        <rFont val="Calibri Light"/>
        <family val="2"/>
        <charset val="204"/>
        <scheme val="major"/>
      </rPr>
      <t xml:space="preserve"> панорама на город + водоём.</t>
    </r>
    <r>
      <rPr>
        <sz val="10"/>
        <rFont val="Calibri Light"/>
        <family val="2"/>
        <charset val="204"/>
        <scheme val="major"/>
      </rPr>
      <t xml:space="preserve">
• Мебель в цене: Н
• Техника в цене: Н
Ремонт ~изношенный под ключ от застройщика.
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</si>
  <si>
    <r>
      <t xml:space="preserve">• Фото: Д.
• Вид из окон: 
• Мебель в цене: Д.
• Техника в цене: Д. плита, холодильник, стиральная машина.
Ремонт ~под ключ от застройщика с частичным обновлением.
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</si>
  <si>
    <t>https://www.avito.ru/tomsk/kvartiry/1-k._kvartira_347_m_1515_et._7284926859</t>
  </si>
  <si>
    <t>Дмитрий
П
89138006334
Ч
https://www.avito.ru/user/b8987c5d17ef5284e6576e54142dcc46/profile?id=7284926859</t>
  </si>
  <si>
    <t>Береговая 5</t>
  </si>
  <si>
    <t>12/17</t>
  </si>
  <si>
    <t>3</t>
  </si>
  <si>
    <t>Любовь
89996201259
Квартал</t>
  </si>
  <si>
    <t>https://www.tomsk.ru09.ru/realty?subaction=detail&amp;id=5101342</t>
  </si>
  <si>
    <t>https://tomsk.cian.ru/sale/flat/312206944/</t>
  </si>
  <si>
    <t>Речной переулок 4</t>
  </si>
  <si>
    <t>https://www.tomsk.ru09.ru/realty?subaction=detail&amp;id=5134126</t>
  </si>
  <si>
    <t>https://tomsk.cian.ru/sale/flat/318567808/</t>
  </si>
  <si>
    <t>Речной переулок 3</t>
  </si>
  <si>
    <t>14/17</t>
  </si>
  <si>
    <t>https://www.tomsk.ru09.ru/realty?subaction=detail&amp;id=5140522</t>
  </si>
  <si>
    <t>Ольга
89627800745
Этажи</t>
  </si>
  <si>
    <t>https://www.tomsk.ru09.ru/realty?subaction=detail&amp;id=5138444</t>
  </si>
  <si>
    <t>5/17</t>
  </si>
  <si>
    <t>https://www.tomsk.ru09.ru/realty?subaction=detail&amp;id=5131496</t>
  </si>
  <si>
    <t>https://tomsk.cian.ru/sale/flat/318520080/</t>
  </si>
  <si>
    <r>
      <t xml:space="preserve">• Фото: Д.
• Вид из окон: </t>
    </r>
    <r>
      <rPr>
        <b/>
        <sz val="10"/>
        <color theme="8"/>
        <rFont val="Calibri Light"/>
        <family val="2"/>
        <charset val="204"/>
        <scheme val="major"/>
      </rPr>
      <t xml:space="preserve"> 4 - </t>
    </r>
    <r>
      <rPr>
        <sz val="10"/>
        <color theme="8"/>
        <rFont val="Calibri Light"/>
        <family val="2"/>
        <charset val="204"/>
        <scheme val="major"/>
      </rPr>
      <t>частичная панорама на Томь.</t>
    </r>
    <r>
      <rPr>
        <sz val="10"/>
        <rFont val="Calibri Light"/>
        <family val="2"/>
        <charset val="204"/>
        <scheme val="major"/>
      </rPr>
      <t xml:space="preserve">
• Мебель в цене: Д.
• Техника в цене: Д. Плита, холодильник, стиральная машина.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  <r>
      <rPr>
        <b/>
        <sz val="10"/>
        <color theme="8"/>
        <rFont val="Calibri Light"/>
        <family val="2"/>
        <charset val="204"/>
        <scheme val="major"/>
      </rPr>
      <t xml:space="preserve"> </t>
    </r>
  </si>
  <si>
    <r>
      <t xml:space="preserve">• Фото: Д.
• Вид из окон: </t>
    </r>
    <r>
      <rPr>
        <b/>
        <sz val="10"/>
        <color theme="8"/>
        <rFont val="Calibri Light"/>
        <family val="2"/>
        <charset val="204"/>
        <scheme val="major"/>
      </rPr>
      <t>4</t>
    </r>
    <r>
      <rPr>
        <sz val="10"/>
        <color theme="8"/>
        <rFont val="Calibri Light"/>
        <family val="2"/>
        <charset val="204"/>
        <scheme val="major"/>
      </rPr>
      <t xml:space="preserve"> - частичная панорама на Томь</t>
    </r>
    <r>
      <rPr>
        <sz val="10"/>
        <rFont val="Calibri Light"/>
        <family val="2"/>
        <charset val="204"/>
        <scheme val="major"/>
      </rPr>
      <t xml:space="preserve">.
• Мебель в цене: Д.
• Техника в цене: Д. Варочная панель, духовка, холодильник, стиральная машина.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  <r>
      <rPr>
        <b/>
        <sz val="10"/>
        <color theme="8"/>
        <rFont val="Calibri Light"/>
        <family val="2"/>
        <charset val="204"/>
        <scheme val="major"/>
      </rPr>
      <t xml:space="preserve"> </t>
    </r>
  </si>
  <si>
    <t>https://tomsk.cian.ru/sale/flat/315747250/</t>
  </si>
  <si>
    <t>https://tomsk.cian.ru/sale/flat/319414784/</t>
  </si>
  <si>
    <t>https://www.avito.ru/tomsk/kvartiry/1-k._kvartira_36_m_1217_et._7245361528</t>
  </si>
  <si>
    <t>Галина
89529815209
89521530692
Аврора
Роман Ч
https://www.avito.ru/user/6d3188193ba9860cf347e2ce5f683869/profile?id=7403091850</t>
  </si>
  <si>
    <t>Елена
89631953815
Этажи
Ирина Ч
https://www.avito.ru/user/6e58f775fc330142cb990254ae75eff8/profile?id=7245361528&amp;src=item&amp;page_from=from_item_card&amp;iid=7245361528</t>
  </si>
  <si>
    <r>
      <t xml:space="preserve">• Фото: Д.
• Вид из окон:
• Мебель в цене: Н.
• Техника в цене: Н.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</t>
    </r>
    <r>
      <rPr>
        <sz val="10"/>
        <rFont val="Calibri Light"/>
        <family val="2"/>
        <charset val="204"/>
        <scheme val="major"/>
      </rPr>
      <t>.</t>
    </r>
  </si>
  <si>
    <t>https://www.avito.ru/tomsk/kvartiry/1-k._kvartira_347_m_517_et._7403091850</t>
  </si>
  <si>
    <t>https://www.avito.ru/tomsk/kvartiry/1-k._kvartira_347_m_1417_et._7565409253</t>
  </si>
  <si>
    <t>Ленинский</t>
  </si>
  <si>
    <t>Нижне-Луговая 85Б</t>
  </si>
  <si>
    <t>10/17</t>
  </si>
  <si>
    <t>Мария
89069597248
Алатарцев</t>
  </si>
  <si>
    <t>https://www.tomsk.ru09.ru/realty?subaction=detail&amp;id=5118276</t>
  </si>
  <si>
    <t>https://tomsk.cian.ru/sale/flat/315478859/</t>
  </si>
  <si>
    <t>https://www.avito.ru/tomsk/kvartiry/kvartira-studiya_342_m_1017_et._7235985736</t>
  </si>
  <si>
    <t>• Фото: Д.
• Вид из окон:
• Мебель в цене: Н
• Техника в цене: Н
Ремонт ~под ключ от застройщика с частичным обновлением.
Маленькая квадратная кухня.</t>
  </si>
  <si>
    <r>
      <rPr>
        <b/>
        <sz val="14"/>
        <color rgb="FFFF0000"/>
        <rFont val="Calibri Light"/>
        <family val="2"/>
        <charset val="204"/>
        <scheme val="major"/>
      </rPr>
      <t>1</t>
    </r>
    <r>
      <rPr>
        <sz val="14"/>
        <rFont val="Calibri Light"/>
        <family val="2"/>
        <charset val="204"/>
        <scheme val="major"/>
      </rPr>
      <t>/17</t>
    </r>
  </si>
  <si>
    <t>Ирина
89234571488
К2</t>
  </si>
  <si>
    <t>https://www.tomsk.ru09.ru/realty?subaction=detail&amp;id=5132644</t>
  </si>
  <si>
    <t>https://tomsk.cian.ru/sale/flat/318274511/</t>
  </si>
  <si>
    <t>Кирпичная вставка</t>
  </si>
  <si>
    <r>
      <t xml:space="preserve">• Фото: Д.
• Вид из окон:
• Мебель в цене: 
• Техника в цене:
Ремонт ~под ключ от застройщика - изношен.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</t>
    </r>
  </si>
  <si>
    <t>https://tomsk.cian.ru/sale/flat/316072258/</t>
  </si>
  <si>
    <t>https://www.avito.ru/tomsk/kvartiry/1-k._kvartira_38_m_417_et._7270482320</t>
  </si>
  <si>
    <t>П Александр(а)?
89833403464
Ч</t>
  </si>
  <si>
    <t>4</t>
  </si>
  <si>
    <r>
      <t xml:space="preserve">• Фото: Д.
• Вид из окон:
• Мебель в цене: Д.
• Техника в цене: Д. Холодильник, микроволновая печь.
Ремонт ~под ключ от застройщика. </t>
    </r>
    <r>
      <rPr>
        <b/>
        <sz val="10"/>
        <color theme="8"/>
        <rFont val="Calibri Light"/>
        <family val="2"/>
        <charset val="204"/>
        <scheme val="major"/>
      </rPr>
      <t>Большая квадратная кухня ~10м</t>
    </r>
    <r>
      <rPr>
        <sz val="10"/>
        <rFont val="Calibri Light"/>
        <family val="2"/>
        <charset val="204"/>
        <scheme val="major"/>
      </rPr>
      <t>.</t>
    </r>
  </si>
  <si>
    <t>? 
89016113314
Стимул</t>
  </si>
  <si>
    <t>https://www.tomsk.ru09.ru/realty?subaction=detail&amp;id=5066346</t>
  </si>
  <si>
    <t>https://tomsk.cian.ru/sale/flat/317576136/</t>
  </si>
  <si>
    <r>
      <t xml:space="preserve">• Фото: Д.
• Вид из окон: панорама на город.
• Мебель в цене: Д.
• Техника в цене: Д. Холодильник, плита, стиральная, кондиционер.
Ремонт ~под ключ от застройщика. 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</t>
    </r>
    <r>
      <rPr>
        <b/>
        <sz val="10"/>
        <color theme="8"/>
        <rFont val="Calibri Light"/>
        <family val="2"/>
        <charset val="204"/>
        <scheme val="major"/>
      </rPr>
      <t>.</t>
    </r>
  </si>
  <si>
    <t>Яна П
89835986015
Ч
https://www.avito.ru/user/a4706c887430d398539449fcc893b8f6/profile?id=7492878862</t>
  </si>
  <si>
    <t>https://tomsk.cian.ru/sale/flat/319574566/</t>
  </si>
  <si>
    <t>Тихий переулок 17</t>
  </si>
  <si>
    <t>Ленинский | Дальне-Ключевская Х Ленина</t>
  </si>
  <si>
    <t>Кирпич</t>
  </si>
  <si>
    <t>7/9</t>
  </si>
  <si>
    <t>• Фото: Д.
• Вид из окон:
• Мебель в цене: 
• Техника в цене: 
Ремонт ~старый изношенный. Квадратная кухня ~8м.</t>
  </si>
  <si>
    <t>Владимир
89095400998
Алатарцев</t>
  </si>
  <si>
    <t>https://www.tomsk.ru09.ru/realty?subaction=detail&amp;id=5116700</t>
  </si>
  <si>
    <t>Ленина проспект 263</t>
  </si>
  <si>
    <t>7/10</t>
  </si>
  <si>
    <t>Анастасия П
89131106028
Агент</t>
  </si>
  <si>
    <t>https://tomsk.cian.ru/sale/flat/317596000/</t>
  </si>
  <si>
    <t>https://www.avito.ru/tomsk/kvartiry/1-k._kvartira_394_m_710_et._7462719327</t>
  </si>
  <si>
    <t>• Фото: Д.
• Вид из окон:
• Мебель в цене: Д
• Техника в цене: Д. Плита, холодильник, посудомоечная машина, стиральная машина.
Ремонт ~под ключ от застройщика с частичным обновлением.
Квадратная кухня ~8м.</t>
  </si>
  <si>
    <t>https://tomsk.cian.ru/sale/flat/315146254/</t>
  </si>
  <si>
    <t>Дербышевский переулок 30</t>
  </si>
  <si>
    <t>10/10</t>
  </si>
  <si>
    <t>https://www.tomsk.ru09.ru/realty?subaction=detail&amp;id=5022547</t>
  </si>
  <si>
    <t>Оксана
89521838183
ГЦН</t>
  </si>
  <si>
    <t>https://tomsk.cian.ru/sale/flat/316121530/</t>
  </si>
  <si>
    <t>https://www.avito.ru/tomsk/kvartiry/2-k._kvartira_438_m_79_et._7235698648</t>
  </si>
  <si>
    <t>https://www.avito.ru/tomsk/kvartiry/1-k._kvartira_477_m_1010_et._7303401193</t>
  </si>
  <si>
    <t>Войкова 49</t>
  </si>
  <si>
    <t>3/16</t>
  </si>
  <si>
    <t>Студия</t>
  </si>
  <si>
    <t>• Фото: Д.
• Вид из окон:
• Мебель в цене:
• Техника в цене:
Ремонт ~изношенный. Прямоугольная кухня ~9м.
Большой санузел ~7м.</t>
  </si>
  <si>
    <r>
      <t xml:space="preserve">• Фото: Д.
• Вид из окон:
• Мебель в цене:
• Техника в цене:
Ремонт ~свежий от застройщика. </t>
    </r>
    <r>
      <rPr>
        <sz val="10"/>
        <color rgb="FFFF0000"/>
        <rFont val="Calibri Light"/>
        <family val="2"/>
        <charset val="204"/>
        <scheme val="major"/>
      </rPr>
      <t>Угловая студия</t>
    </r>
    <r>
      <rPr>
        <sz val="10"/>
        <rFont val="Calibri Light"/>
        <family val="2"/>
        <charset val="204"/>
        <scheme val="major"/>
      </rPr>
      <t>.</t>
    </r>
  </si>
  <si>
    <t>Игорь
89528948240
Ч</t>
  </si>
  <si>
    <t>https://www.tomsk.ru09.ru/realty?subaction=detail&amp;id=5133864</t>
  </si>
  <si>
    <t>https://www.avito.ru/tomsk/kvartiry/kvartira-studiya_32_m_316_et._7433472227</t>
  </si>
  <si>
    <t>https://tomsk.cian.ru/sale/flat/318919187/</t>
  </si>
  <si>
    <t>Водяная 18А</t>
  </si>
  <si>
    <t>2/7</t>
  </si>
  <si>
    <t>• Фото: Д.
• Вид из окон:
• Мебель в цене:
• Техника в цене:
Ремонт ~черновая отделка.</t>
  </si>
  <si>
    <t>Светлана
89138886020
Наше</t>
  </si>
  <si>
    <t>https://www.tomsk.ru09.ru/realty?subaction=detail&amp;id=5058720</t>
  </si>
  <si>
    <t>https://tomsk.cian.ru/sale/flat/303351192/</t>
  </si>
  <si>
    <t>https://www.avito.ru/tomsk/kvartiry/kvartira-studiya_343_m_37_et._3912540460</t>
  </si>
  <si>
    <t>Дальне-Ключевская 16Б</t>
  </si>
  <si>
    <t>Николай
89138518846
Ч</t>
  </si>
  <si>
    <t>https://www.tomsk.ru09.ru/realty?subaction=detail&amp;id=5140876</t>
  </si>
  <si>
    <t>11/17</t>
  </si>
  <si>
    <t>• Фото: Д.
• Вид из окон:
• Мебель в цене:
• Техника в цене:
Ремонт ~под ключ от застройщика с частичным обновлением.
Квадратная кухня ~7м.</t>
  </si>
  <si>
    <t>• Фото: Д.
• Вид из окон: во двор на спортивную площадку.
• Мебель в цене:
• Техника в цене:
Ремонт ~под ключ от застройщика с частичным обновлением.
Квадратная кухня ~7м.</t>
  </si>
  <si>
    <t>Сергей
89095432454
Самолёт</t>
  </si>
  <si>
    <t>https://www.tomsk.ru09.ru/realty?subaction=detail&amp;id=5120692</t>
  </si>
  <si>
    <t>Иван
89095432440
Сомолёт</t>
  </si>
  <si>
    <t>https://www.tomsk.ru09.ru/realty?subaction=detail&amp;id=5103418</t>
  </si>
  <si>
    <t>https://www.avito.ru/tomsk/kvartiry/1-k._kvartira_351_m_117_et._4423266917</t>
  </si>
  <si>
    <t>https://www.avito.ru/tomsk/kvartiry/1-k._kvartira_35_m_917_et._4624102012</t>
  </si>
  <si>
    <t>https://www.avito.ru/tomsk/kvartiry/1-k._kvartira_35_m_1117_et._7279990285</t>
  </si>
  <si>
    <t>Дальне-Ключевская 16А</t>
  </si>
  <si>
    <t>2/10</t>
  </si>
  <si>
    <t>• Фото: Д.
• Вид из окон:
• Мебель в цене:
• Техника в цене:
Ремонт ~под ключ от застройщика.
Квадратная кухня ~7м.</t>
  </si>
  <si>
    <t>Ольга
89521500096
Сибирия</t>
  </si>
  <si>
    <t>https://www.tomsk.ru09.ru/realty?subaction=detail&amp;id=5131322</t>
  </si>
  <si>
    <t>https://tomsk.cian.ru/sale/flat/318064329/</t>
  </si>
  <si>
    <t>https://www.avito.ru/tomsk/kvartiry/1-k._kvartira_42_m_210_et._7403312878</t>
  </si>
  <si>
    <t>Большая Подгоная 87</t>
  </si>
  <si>
    <t>10/16</t>
  </si>
  <si>
    <r>
      <t xml:space="preserve">• Фото: Д.
• Вид из окон: во двор.
• Мебель в цене:
• Техника в цене:
Ремонт ~под ключ от застройщика.
</t>
    </r>
    <r>
      <rPr>
        <sz val="10"/>
        <color theme="8"/>
        <rFont val="Calibri Light"/>
        <family val="2"/>
        <charset val="204"/>
        <scheme val="major"/>
      </rPr>
      <t>Большая квадратная кухня ~9м.</t>
    </r>
  </si>
  <si>
    <t>https://www.tomsk.ru09.ru/realty?subaction=detail&amp;id=5127286</t>
  </si>
  <si>
    <t>Ленинский | Дальне-Ключевская // Кузнечный взвоз</t>
  </si>
  <si>
    <t>Большая Подгоная 57</t>
  </si>
  <si>
    <t>6/11</t>
  </si>
  <si>
    <t>• Фото: Д.
• Вид из окон: во двор.
• Мебель в цене:
• Техника в цене:
Ремонт ~под ключ от застройщика с частичным обновлением.</t>
  </si>
  <si>
    <t>Алёна
89627810593
Алатарцев</t>
  </si>
  <si>
    <t>https://www.tomsk.ru09.ru/realty?subaction=detail&amp;id=5134708</t>
  </si>
  <si>
    <t>Большая Подгоная 42</t>
  </si>
  <si>
    <t>2/5</t>
  </si>
  <si>
    <t>• Фото: Д.
• Вид из окон: во двор.
• Мебель в цене:
• Техника в цене:
Квадратная кухня ~7м.</t>
  </si>
  <si>
    <t>Татьяна
89016113314
Стимул</t>
  </si>
  <si>
    <t>https://www.tomsk.ru09.ru/realty?subaction=detail&amp;id=5131768</t>
  </si>
  <si>
    <t>3/5</t>
  </si>
  <si>
    <t>2</t>
  </si>
  <si>
    <t>Татьяна
89039578878
Города</t>
  </si>
  <si>
    <t>https://www.tomsk.ru09.ru/realty?subaction=detail&amp;id=5117762</t>
  </si>
  <si>
    <t>https://tomsk.cian.ru/sale/flat/314881427/</t>
  </si>
  <si>
    <t>https://tomsk.cian.ru/sale/flat/318128361/</t>
  </si>
  <si>
    <t>https://www.avito.ru/tomsk/kvartiry/1-k._kvartira_391_m_35_et._7226991325</t>
  </si>
  <si>
    <t>Крайний след объявлений: 3.03.25</t>
  </si>
  <si>
    <t>Крайний след объявлений: 15.06.25</t>
  </si>
  <si>
    <t>Крайний след объявлений: 28.06.25</t>
  </si>
  <si>
    <t>Крайний след объявлений: 04.07.25</t>
  </si>
  <si>
    <t>Крайний след объявлений: 02.04.25</t>
  </si>
  <si>
    <t>Крайний след объявлений: 10.03.25</t>
  </si>
  <si>
    <t>Крайний след объявлений: 13.01.25
Начали с 4 500 000 и почти сразу подняли до 4 780 000.
Обременение ВТБ 190 000.</t>
  </si>
  <si>
    <t>Крайний след объявлений: 09.06.25</t>
  </si>
  <si>
    <t>Крайний след объявлений: 18.03.25</t>
  </si>
  <si>
    <t>Крайний след объявлений: 26.05.25</t>
  </si>
  <si>
    <r>
      <t xml:space="preserve">Крайний след объявлений: 27.03.25
Обременение: Ипотека. </t>
    </r>
    <r>
      <rPr>
        <b/>
        <sz val="10"/>
        <color rgb="FFFF0000"/>
        <rFont val="Calibri Light"/>
        <family val="2"/>
        <charset val="204"/>
        <scheme val="major"/>
      </rPr>
      <t>?</t>
    </r>
  </si>
  <si>
    <t>Крайний след объявлений: 23.06.25</t>
  </si>
  <si>
    <t>Крайний след объявлений: 29.03.25</t>
  </si>
  <si>
    <t>Крайний след объявлений: 29.06.25</t>
  </si>
  <si>
    <r>
      <t xml:space="preserve">Крайний след объявлений: 06.06.25
Обременение: Ипотека. </t>
    </r>
    <r>
      <rPr>
        <b/>
        <sz val="10"/>
        <color rgb="FFFF0000"/>
        <rFont val="Calibri Light"/>
        <family val="2"/>
        <charset val="204"/>
        <scheme val="major"/>
      </rPr>
      <t>?</t>
    </r>
  </si>
  <si>
    <t>Крайний след объявлений: 19.03.25</t>
  </si>
  <si>
    <t>Крайний след объявлений: 16.05.25</t>
  </si>
  <si>
    <t>Крайний след объявлений: 24.04.25</t>
  </si>
  <si>
    <t>Крайний след объявлений: 04.06.25</t>
  </si>
  <si>
    <r>
      <t>Крайний след объявлений: 13.06.</t>
    </r>
    <r>
      <rPr>
        <sz val="10"/>
        <color rgb="FFFF0000"/>
        <rFont val="Calibri Light"/>
        <family val="2"/>
        <charset val="204"/>
        <scheme val="major"/>
      </rPr>
      <t>24</t>
    </r>
  </si>
  <si>
    <r>
      <t>Крайний след объявлений: 10.11.</t>
    </r>
    <r>
      <rPr>
        <sz val="10"/>
        <color rgb="FFFF0000"/>
        <rFont val="Calibri Light"/>
        <family val="2"/>
        <charset val="204"/>
        <scheme val="major"/>
      </rPr>
      <t>24</t>
    </r>
  </si>
  <si>
    <t>Крайний след объявлений: 08.04.25</t>
  </si>
  <si>
    <r>
      <t>Крайний след объявлений: 20.12.</t>
    </r>
    <r>
      <rPr>
        <sz val="10"/>
        <color rgb="FFFF0000"/>
        <rFont val="Calibri Light"/>
        <family val="2"/>
        <charset val="204"/>
        <scheme val="major"/>
      </rPr>
      <t>24</t>
    </r>
  </si>
  <si>
    <t>Крайний след объявлений: 27.05.25</t>
  </si>
  <si>
    <r>
      <t xml:space="preserve">Крайний след объявлений: с 23-24 годов.
~30 предложений в здании от 3400 до 5000.
</t>
    </r>
    <r>
      <rPr>
        <b/>
        <sz val="10"/>
        <color rgb="FFFF0000"/>
        <rFont val="Calibri Light"/>
        <family val="2"/>
        <charset val="204"/>
        <scheme val="major"/>
      </rPr>
      <t>Здание-Мегаблок</t>
    </r>
    <r>
      <rPr>
        <b/>
        <sz val="10"/>
        <rFont val="Calibri Light"/>
        <family val="2"/>
        <charset val="204"/>
        <scheme val="major"/>
      </rPr>
      <t>.</t>
    </r>
    <r>
      <rPr>
        <sz val="10"/>
        <rFont val="Calibri Light"/>
        <family val="2"/>
        <charset val="204"/>
        <scheme val="major"/>
      </rPr>
      <t xml:space="preserve"> </t>
    </r>
  </si>
  <si>
    <t>Крайний след объявлений: 10.07.25</t>
  </si>
  <si>
    <t>Крайний след объявлений: 28.05.25</t>
  </si>
  <si>
    <t>Крайний след объявлений: 13.03.25</t>
  </si>
  <si>
    <t>https://www.avito.ru/tomsk/kvartiry/1-k._kvartira_347_m_915_et._7492878862</t>
  </si>
  <si>
    <t>• Фото:
• Вид из окон:
• Мебель в цене: 
• Техника в цене:</t>
  </si>
  <si>
    <r>
      <t xml:space="preserve">• Фото: Д.
• Вид из окон: </t>
    </r>
    <r>
      <rPr>
        <b/>
        <sz val="10"/>
        <color theme="8"/>
        <rFont val="Calibri Light"/>
        <family val="2"/>
        <charset val="204"/>
        <scheme val="major"/>
      </rPr>
      <t>5</t>
    </r>
    <r>
      <rPr>
        <sz val="10"/>
        <color theme="8"/>
        <rFont val="Calibri Light"/>
        <family val="2"/>
        <charset val="204"/>
        <scheme val="major"/>
      </rPr>
      <t xml:space="preserve"> панорама на город + водоём.</t>
    </r>
    <r>
      <rPr>
        <sz val="10"/>
        <rFont val="Calibri Light"/>
        <family val="2"/>
        <charset val="204"/>
        <scheme val="major"/>
      </rPr>
      <t xml:space="preserve">
• Мебель в цене: Н
• Техника в цене: Н
Ремонт ~изношенный под ключ от застройщика с частичным обновлением.
</t>
    </r>
    <r>
      <rPr>
        <sz val="10"/>
        <color rgb="FFFF0000"/>
        <rFont val="Calibri Light"/>
        <family val="2"/>
        <charset val="204"/>
        <scheme val="major"/>
      </rPr>
      <t>Маленькая квадратная кухня. Кухня перенесена в нишу в коридоре.</t>
    </r>
  </si>
  <si>
    <t>• Фото: Д.
• Вид из окон:
• Мебель в цене: Н.
• Техника в цене: Н.
Ремонт ~под ключ от застройщика.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</si>
</sst>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₽&quot;;[Red]\-#,##0\ &quot;₽&quot;"/>
    <numFmt numFmtId="164" formatCode="#,##0\ &quot;₽&quot;"/>
    <numFmt numFmtId="165" formatCode="0.0"/>
    <numFmt numFmtId="166" formatCode="#,##0\ [$₽-419]"/>
  </numFmts>
  <fonts count="2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Calibri Light"/>
      <family val="2"/>
      <charset val="204"/>
      <scheme val="major"/>
    </font>
    <font>
      <sz val="14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14"/>
      <color rgb="FFFF0000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 tint="-0.249977111117893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sz val="10"/>
      <color theme="1"/>
      <name val="Calibri"/>
      <family val="2"/>
      <charset val="204"/>
      <scheme val="minor"/>
    </font>
    <font>
      <b/>
      <sz val="10"/>
      <name val="Calibri Light"/>
      <family val="2"/>
      <charset val="204"/>
      <scheme val="maj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 Light"/>
      <family val="2"/>
      <charset val="204"/>
      <scheme val="major"/>
    </font>
    <font>
      <sz val="28"/>
      <color rgb="FFFF0000"/>
      <name val="Calibri Light"/>
      <family val="2"/>
      <charset val="204"/>
      <scheme val="major"/>
    </font>
    <font>
      <sz val="11"/>
      <color rgb="FFFF0000"/>
      <name val="Calibri Light"/>
      <family val="2"/>
      <charset val="204"/>
      <scheme val="major"/>
    </font>
    <font>
      <sz val="10"/>
      <color theme="8"/>
      <name val="Calibri Light"/>
      <family val="2"/>
      <charset val="204"/>
      <scheme val="major"/>
    </font>
    <font>
      <b/>
      <sz val="10"/>
      <color theme="8"/>
      <name val="Calibri Light"/>
      <family val="2"/>
      <charset val="204"/>
      <scheme val="major"/>
    </font>
    <font>
      <b/>
      <sz val="10"/>
      <color rgb="FFFF0000"/>
      <name val="Calibri Light"/>
      <family val="2"/>
      <charset val="204"/>
      <scheme val="major"/>
    </font>
    <font>
      <b/>
      <sz val="11"/>
      <color theme="0" tint="-0.249977111117893"/>
      <name val="Calibri Light"/>
      <family val="2"/>
      <charset val="204"/>
      <scheme val="major"/>
    </font>
    <font>
      <b/>
      <sz val="14"/>
      <color rgb="FFFF0000"/>
      <name val="Calibri Light"/>
      <family val="2"/>
      <charset val="204"/>
      <scheme val="major"/>
    </font>
    <font>
      <b/>
      <sz val="14"/>
      <color theme="8"/>
      <name val="Calibri Light"/>
      <family val="2"/>
      <charset val="204"/>
      <scheme val="major"/>
    </font>
    <font>
      <sz val="14"/>
      <color theme="8"/>
      <name val="Calibri Light"/>
      <family val="2"/>
      <charset val="204"/>
      <scheme val="major"/>
    </font>
    <font>
      <sz val="11"/>
      <color theme="8"/>
      <name val="Calibri Light"/>
      <family val="2"/>
      <charset val="204"/>
      <scheme val="major"/>
    </font>
    <font>
      <b/>
      <sz val="11"/>
      <color theme="8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9" fontId="2" fillId="6" borderId="1" applyFill="0" applyBorder="0" applyAlignment="0">
      <alignment horizontal="center" vertical="center" textRotation="90"/>
    </xf>
  </cellStyleXfs>
  <cellXfs count="197">
    <xf numFmtId="0" fontId="0" fillId="0" borderId="0" xfId="0"/>
    <xf numFmtId="49" fontId="2" fillId="6" borderId="1" xfId="0" applyNumberFormat="1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/>
    </xf>
    <xf numFmtId="49" fontId="2" fillId="5" borderId="1" xfId="0" applyNumberFormat="1" applyFont="1" applyFill="1" applyBorder="1" applyAlignment="1">
      <alignment horizontal="center" vertical="center" textRotation="90" wrapText="1"/>
    </xf>
    <xf numFmtId="165" fontId="2" fillId="5" borderId="1" xfId="0" applyNumberFormat="1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164" fontId="2" fillId="4" borderId="1" xfId="0" applyNumberFormat="1" applyFont="1" applyFill="1" applyBorder="1" applyAlignment="1">
      <alignment horizontal="center" vertical="center" textRotation="90" wrapText="1"/>
    </xf>
    <xf numFmtId="164" fontId="2" fillId="5" borderId="1" xfId="0" applyNumberFormat="1" applyFont="1" applyFill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0" fontId="2" fillId="2" borderId="1" xfId="0" applyNumberFormat="1" applyFont="1" applyFill="1" applyBorder="1" applyAlignment="1">
      <alignment horizontal="center" vertical="center" textRotation="90" wrapText="1"/>
    </xf>
    <xf numFmtId="49" fontId="2" fillId="7" borderId="1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/>
    <xf numFmtId="0" fontId="3" fillId="6" borderId="1" xfId="0" applyFont="1" applyFill="1" applyBorder="1" applyAlignment="1">
      <alignment horizontal="center" vertical="center" textRotation="90" wrapText="1"/>
    </xf>
    <xf numFmtId="0" fontId="5" fillId="0" borderId="0" xfId="0" applyFont="1" applyFill="1"/>
    <xf numFmtId="0" fontId="5" fillId="6" borderId="0" xfId="0" applyFont="1" applyFill="1"/>
    <xf numFmtId="49" fontId="3" fillId="5" borderId="1" xfId="0" applyNumberFormat="1" applyFont="1" applyFill="1" applyBorder="1" applyAlignment="1">
      <alignment horizontal="center" vertical="center" textRotation="90" wrapText="1"/>
    </xf>
    <xf numFmtId="2" fontId="3" fillId="5" borderId="1" xfId="0" applyNumberFormat="1" applyFont="1" applyFill="1" applyBorder="1" applyAlignment="1">
      <alignment horizontal="center" vertical="center" textRotation="90" wrapText="1"/>
    </xf>
    <xf numFmtId="49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6" fontId="3" fillId="3" borderId="1" xfId="0" applyNumberFormat="1" applyFont="1" applyFill="1" applyBorder="1" applyAlignment="1">
      <alignment horizontal="center" vertical="center" textRotation="90"/>
    </xf>
    <xf numFmtId="164" fontId="3" fillId="3" borderId="1" xfId="0" applyNumberFormat="1" applyFont="1" applyFill="1" applyBorder="1" applyAlignment="1">
      <alignment horizontal="center" vertical="center" textRotation="90"/>
    </xf>
    <xf numFmtId="6" fontId="3" fillId="4" borderId="1" xfId="0" applyNumberFormat="1" applyFont="1" applyFill="1" applyBorder="1" applyAlignment="1">
      <alignment horizontal="center" vertical="center" textRotation="90"/>
    </xf>
    <xf numFmtId="164" fontId="3" fillId="4" borderId="1" xfId="0" applyNumberFormat="1" applyFont="1" applyFill="1" applyBorder="1" applyAlignment="1">
      <alignment horizontal="center" vertical="center" textRotation="90"/>
    </xf>
    <xf numFmtId="164" fontId="3" fillId="2" borderId="1" xfId="0" applyNumberFormat="1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textRotation="90"/>
    </xf>
    <xf numFmtId="1" fontId="2" fillId="5" borderId="1" xfId="0" applyNumberFormat="1" applyFont="1" applyFill="1" applyBorder="1" applyAlignment="1">
      <alignment horizontal="center" vertical="center" textRotation="90" wrapText="1"/>
    </xf>
    <xf numFmtId="1" fontId="3" fillId="5" borderId="1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textRotation="90" wrapText="1"/>
    </xf>
    <xf numFmtId="0" fontId="3" fillId="6" borderId="9" xfId="0" applyFont="1" applyFill="1" applyBorder="1" applyAlignment="1">
      <alignment horizontal="center" vertical="center" textRotation="90" wrapText="1"/>
    </xf>
    <xf numFmtId="0" fontId="3" fillId="6" borderId="11" xfId="0" applyFont="1" applyFill="1" applyBorder="1" applyAlignment="1">
      <alignment horizontal="center" vertical="center" textRotation="90" wrapText="1"/>
    </xf>
    <xf numFmtId="0" fontId="3" fillId="6" borderId="11" xfId="0" applyFont="1" applyFill="1" applyBorder="1" applyAlignment="1">
      <alignment horizontal="center" vertical="center" textRotation="90"/>
    </xf>
    <xf numFmtId="2" fontId="3" fillId="5" borderId="9" xfId="0" applyNumberFormat="1" applyFont="1" applyFill="1" applyBorder="1" applyAlignment="1">
      <alignment horizontal="center" vertical="center" textRotation="90" wrapText="1"/>
    </xf>
    <xf numFmtId="165" fontId="3" fillId="5" borderId="9" xfId="0" applyNumberFormat="1" applyFont="1" applyFill="1" applyBorder="1" applyAlignment="1">
      <alignment horizontal="center" vertical="center" textRotation="90" wrapText="1"/>
    </xf>
    <xf numFmtId="165" fontId="3" fillId="5" borderId="9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textRotation="90" wrapText="1"/>
    </xf>
    <xf numFmtId="6" fontId="3" fillId="3" borderId="9" xfId="0" applyNumberFormat="1" applyFont="1" applyFill="1" applyBorder="1" applyAlignment="1">
      <alignment horizontal="center" vertical="center" textRotation="90"/>
    </xf>
    <xf numFmtId="164" fontId="3" fillId="3" borderId="9" xfId="0" applyNumberFormat="1" applyFont="1" applyFill="1" applyBorder="1" applyAlignment="1">
      <alignment horizontal="center" vertical="center" textRotation="90"/>
    </xf>
    <xf numFmtId="164" fontId="3" fillId="2" borderId="9" xfId="0" applyNumberFormat="1" applyFont="1" applyFill="1" applyBorder="1" applyAlignment="1">
      <alignment horizontal="center" vertical="center" textRotation="90"/>
    </xf>
    <xf numFmtId="10" fontId="3" fillId="2" borderId="9" xfId="0" applyNumberFormat="1" applyFont="1" applyFill="1" applyBorder="1" applyAlignment="1">
      <alignment horizontal="center" vertical="center" textRotation="90"/>
    </xf>
    <xf numFmtId="49" fontId="3" fillId="5" borderId="10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textRotation="90"/>
    </xf>
    <xf numFmtId="49" fontId="5" fillId="7" borderId="9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right"/>
    </xf>
    <xf numFmtId="0" fontId="3" fillId="6" borderId="9" xfId="0" applyFont="1" applyFill="1" applyBorder="1" applyAlignment="1">
      <alignment horizontal="center" vertical="center" textRotation="90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textRotation="90"/>
    </xf>
    <xf numFmtId="164" fontId="6" fillId="3" borderId="9" xfId="0" applyNumberFormat="1" applyFont="1" applyFill="1" applyBorder="1" applyAlignment="1">
      <alignment horizontal="center" vertical="center" textRotation="90"/>
    </xf>
    <xf numFmtId="164" fontId="5" fillId="4" borderId="9" xfId="0" applyNumberFormat="1" applyFont="1" applyFill="1" applyBorder="1" applyAlignment="1">
      <alignment horizontal="center" vertical="center" textRotation="90"/>
    </xf>
    <xf numFmtId="164" fontId="6" fillId="4" borderId="9" xfId="0" applyNumberFormat="1" applyFont="1" applyFill="1" applyBorder="1" applyAlignment="1">
      <alignment horizontal="center" vertical="center" textRotation="90"/>
    </xf>
    <xf numFmtId="164" fontId="6" fillId="2" borderId="9" xfId="0" applyNumberFormat="1" applyFont="1" applyFill="1" applyBorder="1" applyAlignment="1">
      <alignment horizontal="center" vertical="center" textRotation="90"/>
    </xf>
    <xf numFmtId="10" fontId="5" fillId="2" borderId="9" xfId="0" applyNumberFormat="1" applyFont="1" applyFill="1" applyBorder="1" applyAlignment="1">
      <alignment horizontal="center" vertical="center" textRotation="90"/>
    </xf>
    <xf numFmtId="49" fontId="3" fillId="0" borderId="0" xfId="0" applyNumberFormat="1" applyFont="1" applyFill="1" applyBorder="1" applyAlignment="1">
      <alignment horizontal="center" vertical="center" textRotation="90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/>
    </xf>
    <xf numFmtId="2" fontId="3" fillId="0" borderId="0" xfId="0" applyNumberFormat="1" applyFont="1" applyFill="1" applyBorder="1" applyAlignment="1">
      <alignment horizontal="center" vertical="center" textRotation="90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49" fontId="3" fillId="0" borderId="0" xfId="0" applyNumberFormat="1" applyFont="1" applyFill="1" applyBorder="1" applyAlignment="1">
      <alignment textRotation="90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textRotation="90"/>
    </xf>
    <xf numFmtId="49" fontId="3" fillId="0" borderId="0" xfId="0" applyNumberFormat="1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textRotation="90"/>
    </xf>
    <xf numFmtId="165" fontId="3" fillId="0" borderId="0" xfId="0" applyNumberFormat="1" applyFont="1" applyFill="1" applyBorder="1" applyAlignment="1">
      <alignment textRotation="90"/>
    </xf>
    <xf numFmtId="165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textRotation="90" wrapText="1"/>
    </xf>
    <xf numFmtId="0" fontId="4" fillId="0" borderId="0" xfId="0" applyFont="1" applyFill="1" applyBorder="1" applyAlignment="1">
      <alignment textRotation="90"/>
    </xf>
    <xf numFmtId="10" fontId="4" fillId="0" borderId="0" xfId="0" applyNumberFormat="1" applyFont="1" applyFill="1" applyBorder="1" applyAlignment="1">
      <alignment textRotation="90"/>
    </xf>
    <xf numFmtId="49" fontId="2" fillId="7" borderId="2" xfId="0" applyNumberFormat="1" applyFont="1" applyFill="1" applyBorder="1" applyAlignment="1">
      <alignment horizontal="left" vertical="center" textRotation="90"/>
    </xf>
    <xf numFmtId="0" fontId="2" fillId="7" borderId="5" xfId="0" applyFont="1" applyFill="1" applyBorder="1" applyAlignment="1">
      <alignment horizontal="left" vertical="center" textRotation="90"/>
    </xf>
    <xf numFmtId="0" fontId="2" fillId="7" borderId="6" xfId="0" applyFont="1" applyFill="1" applyBorder="1" applyAlignment="1">
      <alignment horizontal="left" vertical="center" textRotation="90"/>
    </xf>
    <xf numFmtId="0" fontId="2" fillId="7" borderId="3" xfId="0" applyFont="1" applyFill="1" applyBorder="1" applyAlignment="1">
      <alignment horizontal="left" vertical="center" textRotation="90"/>
    </xf>
    <xf numFmtId="10" fontId="7" fillId="0" borderId="0" xfId="0" applyNumberFormat="1" applyFont="1" applyFill="1" applyBorder="1" applyAlignment="1">
      <alignment horizontal="left" textRotation="90"/>
    </xf>
    <xf numFmtId="0" fontId="5" fillId="7" borderId="4" xfId="0" applyFont="1" applyFill="1" applyBorder="1" applyAlignment="1">
      <alignment horizontal="left"/>
    </xf>
    <xf numFmtId="14" fontId="5" fillId="7" borderId="5" xfId="0" applyNumberFormat="1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7" borderId="0" xfId="0" applyFont="1" applyFill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7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 textRotation="90" wrapText="1"/>
    </xf>
    <xf numFmtId="166" fontId="3" fillId="2" borderId="9" xfId="0" applyNumberFormat="1" applyFont="1" applyFill="1" applyBorder="1" applyAlignment="1">
      <alignment horizontal="center" vertical="center" textRotation="90"/>
    </xf>
    <xf numFmtId="49" fontId="11" fillId="8" borderId="0" xfId="0" applyNumberFormat="1" applyFont="1" applyFill="1"/>
    <xf numFmtId="0" fontId="0" fillId="8" borderId="0" xfId="0" applyFill="1"/>
    <xf numFmtId="2" fontId="2" fillId="6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5" fillId="2" borderId="9" xfId="0" applyNumberFormat="1" applyFont="1" applyFill="1" applyBorder="1" applyAlignment="1">
      <alignment horizontal="center" vertical="center" textRotation="90" wrapText="1"/>
    </xf>
    <xf numFmtId="6" fontId="4" fillId="2" borderId="0" xfId="0" applyNumberFormat="1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textRotation="90"/>
    </xf>
    <xf numFmtId="0" fontId="3" fillId="0" borderId="0" xfId="0" applyNumberFormat="1" applyFont="1" applyFill="1" applyBorder="1"/>
    <xf numFmtId="0" fontId="2" fillId="5" borderId="1" xfId="0" applyNumberFormat="1" applyFont="1" applyFill="1" applyBorder="1" applyAlignment="1">
      <alignment horizontal="center" vertical="center" textRotation="90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3" fillId="5" borderId="1" xfId="0" applyNumberFormat="1" applyFont="1" applyFill="1" applyBorder="1" applyAlignment="1">
      <alignment horizontal="center" vertical="center" textRotation="90"/>
    </xf>
    <xf numFmtId="165" fontId="3" fillId="5" borderId="1" xfId="0" applyNumberFormat="1" applyFont="1" applyFill="1" applyBorder="1" applyAlignment="1">
      <alignment horizontal="center" vertical="center" textRotation="90"/>
    </xf>
    <xf numFmtId="0" fontId="0" fillId="8" borderId="0" xfId="0" applyFill="1" applyAlignment="1"/>
    <xf numFmtId="0" fontId="3" fillId="5" borderId="1" xfId="0" applyNumberFormat="1" applyFont="1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49" fontId="2" fillId="5" borderId="1" xfId="0" applyNumberFormat="1" applyFont="1" applyFill="1" applyBorder="1" applyAlignment="1">
      <alignment horizontal="center" vertical="center" textRotation="90"/>
    </xf>
    <xf numFmtId="0" fontId="0" fillId="0" borderId="0" xfId="0" applyAlignment="1"/>
    <xf numFmtId="165" fontId="3" fillId="5" borderId="9" xfId="0" applyNumberFormat="1" applyFont="1" applyFill="1" applyBorder="1" applyAlignment="1">
      <alignment horizontal="center" vertical="center" textRotation="90"/>
    </xf>
    <xf numFmtId="49" fontId="3" fillId="5" borderId="9" xfId="0" applyNumberFormat="1" applyFont="1" applyFill="1" applyBorder="1" applyAlignment="1">
      <alignment horizontal="center" vertical="center" textRotation="90"/>
    </xf>
    <xf numFmtId="0" fontId="3" fillId="5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textRotation="90" wrapText="1"/>
    </xf>
    <xf numFmtId="0" fontId="1" fillId="7" borderId="0" xfId="1" applyFill="1" applyAlignment="1">
      <alignment horizontal="left"/>
    </xf>
    <xf numFmtId="14" fontId="1" fillId="7" borderId="5" xfId="1" applyNumberForma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textRotation="90" wrapText="1"/>
    </xf>
    <xf numFmtId="0" fontId="1" fillId="7" borderId="5" xfId="1" applyFill="1" applyBorder="1" applyAlignment="1">
      <alignment horizontal="left"/>
    </xf>
    <xf numFmtId="0" fontId="1" fillId="7" borderId="4" xfId="1" applyFill="1" applyBorder="1" applyAlignment="1">
      <alignment horizontal="left"/>
    </xf>
    <xf numFmtId="0" fontId="1" fillId="7" borderId="0" xfId="1" applyFill="1" applyBorder="1" applyAlignment="1">
      <alignment horizontal="left"/>
    </xf>
    <xf numFmtId="164" fontId="5" fillId="3" borderId="9" xfId="0" applyNumberFormat="1" applyFont="1" applyFill="1" applyBorder="1" applyAlignment="1">
      <alignment horizontal="center" vertical="center" textRotation="90"/>
    </xf>
    <xf numFmtId="10" fontId="3" fillId="5" borderId="1" xfId="0" applyNumberFormat="1" applyFont="1" applyFill="1" applyBorder="1" applyAlignment="1">
      <alignment horizontal="center" vertical="center" textRotation="90"/>
    </xf>
    <xf numFmtId="10" fontId="2" fillId="5" borderId="1" xfId="0" applyNumberFormat="1" applyFont="1" applyFill="1" applyBorder="1" applyAlignment="1">
      <alignment horizontal="center" vertical="center" textRotation="90" wrapText="1"/>
    </xf>
    <xf numFmtId="10" fontId="3" fillId="5" borderId="9" xfId="0" applyNumberFormat="1" applyFont="1" applyFill="1" applyBorder="1" applyAlignment="1">
      <alignment horizontal="center" vertical="center" textRotation="90"/>
    </xf>
    <xf numFmtId="10" fontId="0" fillId="0" borderId="0" xfId="0" applyNumberFormat="1"/>
    <xf numFmtId="164" fontId="5" fillId="5" borderId="9" xfId="0" applyNumberFormat="1" applyFont="1" applyFill="1" applyBorder="1" applyAlignment="1">
      <alignment horizontal="center" vertical="center" textRotation="90"/>
    </xf>
    <xf numFmtId="0" fontId="4" fillId="6" borderId="9" xfId="0" applyFont="1" applyFill="1" applyBorder="1" applyAlignment="1">
      <alignment horizontal="center" vertical="center" textRotation="90"/>
    </xf>
    <xf numFmtId="10" fontId="5" fillId="5" borderId="9" xfId="0" applyNumberFormat="1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 textRotation="90"/>
    </xf>
    <xf numFmtId="10" fontId="3" fillId="0" borderId="0" xfId="0" applyNumberFormat="1" applyFont="1" applyFill="1" applyBorder="1" applyAlignment="1">
      <alignment textRotation="90"/>
    </xf>
    <xf numFmtId="0" fontId="0" fillId="5" borderId="0" xfId="0" applyFont="1" applyFill="1"/>
    <xf numFmtId="10" fontId="0" fillId="5" borderId="0" xfId="0" applyNumberFormat="1" applyFont="1" applyFill="1"/>
    <xf numFmtId="0" fontId="0" fillId="0" borderId="0" xfId="0" applyFont="1"/>
    <xf numFmtId="10" fontId="0" fillId="0" borderId="0" xfId="0" applyNumberFormat="1" applyFont="1"/>
    <xf numFmtId="0" fontId="7" fillId="0" borderId="0" xfId="0" applyFont="1" applyAlignment="1">
      <alignment horizontal="center" vertical="center" textRotation="90" wrapText="1"/>
    </xf>
    <xf numFmtId="49" fontId="12" fillId="5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left" vertical="center" textRotation="90" wrapText="1"/>
    </xf>
    <xf numFmtId="49" fontId="5" fillId="0" borderId="9" xfId="0" applyNumberFormat="1" applyFont="1" applyFill="1" applyBorder="1" applyAlignment="1">
      <alignment horizontal="left" vertical="center" textRotation="90" wrapText="1"/>
    </xf>
    <xf numFmtId="0" fontId="0" fillId="0" borderId="0" xfId="0" applyAlignment="1">
      <alignment textRotation="90" wrapText="1"/>
    </xf>
    <xf numFmtId="0" fontId="5" fillId="0" borderId="0" xfId="0" applyFont="1" applyAlignment="1">
      <alignment textRotation="90"/>
    </xf>
    <xf numFmtId="0" fontId="2" fillId="7" borderId="3" xfId="0" applyFont="1" applyFill="1" applyBorder="1" applyAlignment="1">
      <alignment horizontal="center" vertical="center" textRotation="90"/>
    </xf>
    <xf numFmtId="0" fontId="5" fillId="7" borderId="0" xfId="0" applyFont="1" applyFill="1" applyAlignment="1">
      <alignment textRotation="90"/>
    </xf>
    <xf numFmtId="164" fontId="13" fillId="0" borderId="0" xfId="0" applyNumberFormat="1" applyFont="1" applyFill="1" applyBorder="1" applyAlignment="1">
      <alignment textRotation="90"/>
    </xf>
    <xf numFmtId="49" fontId="14" fillId="8" borderId="0" xfId="0" applyNumberFormat="1" applyFont="1" applyFill="1"/>
    <xf numFmtId="0" fontId="13" fillId="2" borderId="0" xfId="0" applyFont="1" applyFill="1" applyBorder="1" applyAlignment="1">
      <alignment horizontal="center" textRotation="90"/>
    </xf>
    <xf numFmtId="10" fontId="14" fillId="0" borderId="0" xfId="0" applyNumberFormat="1" applyFont="1"/>
    <xf numFmtId="0" fontId="15" fillId="0" borderId="0" xfId="0" applyFont="1" applyFill="1" applyBorder="1" applyAlignment="1">
      <alignment textRotation="90" wrapText="1"/>
    </xf>
    <xf numFmtId="49" fontId="13" fillId="7" borderId="1" xfId="0" applyNumberFormat="1" applyFont="1" applyFill="1" applyBorder="1" applyAlignment="1">
      <alignment horizontal="left" vertical="center" wrapText="1"/>
    </xf>
    <xf numFmtId="49" fontId="13" fillId="7" borderId="9" xfId="0" applyNumberFormat="1" applyFont="1" applyFill="1" applyBorder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165" fontId="13" fillId="0" borderId="0" xfId="0" applyNumberFormat="1" applyFont="1" applyFill="1" applyBorder="1" applyAlignment="1">
      <alignment horizontal="center" vertical="center" textRotation="90" wrapText="1"/>
    </xf>
    <xf numFmtId="165" fontId="13" fillId="0" borderId="0" xfId="0" applyNumberFormat="1" applyFont="1" applyFill="1" applyBorder="1" applyAlignment="1">
      <alignment textRotation="90" wrapText="1"/>
    </xf>
    <xf numFmtId="49" fontId="2" fillId="7" borderId="1" xfId="0" applyNumberFormat="1" applyFont="1" applyFill="1" applyBorder="1" applyAlignment="1">
      <alignment horizontal="left" vertical="center" textRotation="90" wrapText="1"/>
    </xf>
    <xf numFmtId="10" fontId="2" fillId="0" borderId="0" xfId="0" applyNumberFormat="1" applyFont="1" applyFill="1" applyBorder="1" applyAlignment="1">
      <alignment horizontal="center" wrapText="1"/>
    </xf>
    <xf numFmtId="1" fontId="3" fillId="5" borderId="1" xfId="0" applyNumberFormat="1" applyFont="1" applyFill="1" applyBorder="1" applyAlignment="1">
      <alignment horizontal="center" vertical="center" textRotation="90"/>
    </xf>
    <xf numFmtId="0" fontId="5" fillId="7" borderId="9" xfId="0" applyNumberFormat="1" applyFont="1" applyFill="1" applyBorder="1" applyAlignment="1">
      <alignment horizontal="left" vertical="center" textRotation="90" wrapText="1"/>
    </xf>
    <xf numFmtId="0" fontId="7" fillId="0" borderId="0" xfId="0" applyNumberFormat="1" applyFont="1" applyFill="1" applyBorder="1" applyAlignment="1">
      <alignment textRotation="90" wrapText="1"/>
    </xf>
    <xf numFmtId="0" fontId="2" fillId="7" borderId="1" xfId="0" applyNumberFormat="1" applyFont="1" applyFill="1" applyBorder="1" applyAlignment="1">
      <alignment horizontal="left" vertical="center" textRotation="90" wrapText="1"/>
    </xf>
    <xf numFmtId="0" fontId="5" fillId="0" borderId="9" xfId="0" applyNumberFormat="1" applyFont="1" applyFill="1" applyBorder="1" applyAlignment="1">
      <alignment horizontal="left" vertical="center" textRotation="90" wrapText="1"/>
    </xf>
    <xf numFmtId="0" fontId="0" fillId="0" borderId="0" xfId="0" applyNumberFormat="1" applyAlignment="1">
      <alignment textRotation="90" wrapText="1"/>
    </xf>
    <xf numFmtId="1" fontId="3" fillId="0" borderId="0" xfId="0" applyNumberFormat="1" applyFont="1" applyFill="1" applyBorder="1" applyAlignment="1">
      <alignment textRotation="90"/>
    </xf>
    <xf numFmtId="1" fontId="2" fillId="6" borderId="1" xfId="0" applyNumberFormat="1" applyFont="1" applyFill="1" applyBorder="1" applyAlignment="1">
      <alignment horizontal="center" vertical="center" textRotation="90"/>
    </xf>
    <xf numFmtId="1" fontId="3" fillId="6" borderId="10" xfId="0" applyNumberFormat="1" applyFont="1" applyFill="1" applyBorder="1" applyAlignment="1">
      <alignment horizontal="center" vertical="center" textRotation="90" wrapText="1"/>
    </xf>
    <xf numFmtId="1" fontId="3" fillId="6" borderId="9" xfId="0" applyNumberFormat="1" applyFont="1" applyFill="1" applyBorder="1" applyAlignment="1">
      <alignment horizontal="center" vertical="center" textRotation="90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16" fontId="8" fillId="6" borderId="11" xfId="0" applyNumberFormat="1" applyFont="1" applyFill="1" applyBorder="1" applyAlignment="1">
      <alignment horizontal="center" vertical="center" textRotation="90" wrapText="1"/>
    </xf>
    <xf numFmtId="49" fontId="2" fillId="6" borderId="1" xfId="0" applyNumberFormat="1" applyFont="1" applyFill="1" applyBorder="1" applyAlignment="1" applyProtection="1">
      <alignment horizontal="center" vertical="center" textRotation="90"/>
    </xf>
    <xf numFmtId="164" fontId="3" fillId="5" borderId="9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textRotation="90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/>
    <xf numFmtId="49" fontId="8" fillId="5" borderId="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6" fillId="0" borderId="0" xfId="0" applyFont="1" applyAlignment="1">
      <alignment horizontal="right"/>
    </xf>
    <xf numFmtId="49" fontId="18" fillId="7" borderId="9" xfId="0" applyNumberFormat="1" applyFont="1" applyFill="1" applyBorder="1" applyAlignment="1">
      <alignment horizontal="center" vertical="center" wrapText="1"/>
    </xf>
    <xf numFmtId="0" fontId="19" fillId="7" borderId="9" xfId="0" applyNumberFormat="1" applyFont="1" applyFill="1" applyBorder="1" applyAlignment="1">
      <alignment horizontal="left" vertical="center" textRotation="90" wrapText="1"/>
    </xf>
    <xf numFmtId="49" fontId="19" fillId="7" borderId="9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top" wrapText="1"/>
    </xf>
    <xf numFmtId="49" fontId="23" fillId="5" borderId="9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textRotation="90"/>
    </xf>
    <xf numFmtId="0" fontId="27" fillId="7" borderId="9" xfId="0" applyNumberFormat="1" applyFont="1" applyFill="1" applyBorder="1" applyAlignment="1">
      <alignment horizontal="left" vertical="center" textRotation="90" wrapText="1"/>
    </xf>
    <xf numFmtId="0" fontId="28" fillId="7" borderId="9" xfId="0" applyNumberFormat="1" applyFont="1" applyFill="1" applyBorder="1" applyAlignment="1">
      <alignment horizontal="left" vertical="center" textRotation="90" wrapText="1"/>
    </xf>
    <xf numFmtId="0" fontId="26" fillId="6" borderId="11" xfId="0" applyFont="1" applyFill="1" applyBorder="1" applyAlignment="1">
      <alignment horizontal="center" vertical="center" textRotation="90" wrapText="1"/>
    </xf>
    <xf numFmtId="1" fontId="8" fillId="6" borderId="10" xfId="0" applyNumberFormat="1" applyFont="1" applyFill="1" applyBorder="1" applyAlignment="1">
      <alignment horizontal="center" vertical="center" textRotation="90" wrapText="1"/>
    </xf>
    <xf numFmtId="1" fontId="25" fillId="5" borderId="1" xfId="0" applyNumberFormat="1" applyFont="1" applyFill="1" applyBorder="1" applyAlignment="1">
      <alignment horizontal="center" vertical="center" textRotation="90"/>
    </xf>
    <xf numFmtId="49" fontId="25" fillId="5" borderId="9" xfId="0" applyNumberFormat="1" applyFont="1" applyFill="1" applyBorder="1" applyAlignment="1">
      <alignment horizontal="center" vertical="center" wrapText="1"/>
    </xf>
    <xf numFmtId="10" fontId="2" fillId="0" borderId="12" xfId="0" applyNumberFormat="1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Стиль фильтров" xfId="2" xr:uid="{77B74AE4-258C-451A-9C31-0FA225457E98}"/>
  </cellStyles>
  <dxfs count="9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alignment horizontal="left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249977111117893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6" formatCode="#,##0\ [$₽-419]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6" formatCode="#,##0\ [$₽-419]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59999389629810485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59999389629810485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none">
          <fgColor indexed="64"/>
          <bgColor indexed="65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none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none">
          <fgColor indexed="64"/>
          <bgColor indexed="65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</dxf>
    <dxf>
      <font>
        <strike val="0"/>
        <outline val="0"/>
        <shadow val="0"/>
        <u val="none"/>
        <sz val="12"/>
        <color auto="1"/>
        <name val="Calibri Light"/>
        <family val="2"/>
        <charset val="204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b val="0"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theme="8"/>
      </font>
    </dxf>
    <dxf>
      <font>
        <b val="0"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alignment horizontal="left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wrapText="0" indent="0" justifyLastLine="0" shrinkToFit="0" readingOrder="0"/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  <fill>
        <patternFill patternType="none">
          <fgColor indexed="64"/>
          <bgColor theme="4" tint="0.79998168889431442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249977111117893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 Ligh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6" formatCode="#,##0\ [$₽-419]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6" formatCode="#,##0\ [$₽-419]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4" formatCode="0.00%"/>
      <fill>
        <patternFill patternType="solid">
          <fgColor indexed="64"/>
          <bgColor theme="9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59999389629810485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59999389629810485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0" tint="-0.249977111117893"/>
        </patternFill>
      </fill>
      <alignment horizontal="center" vertical="center" textRotation="9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4" formatCode="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4"/>
        <color auto="1"/>
        <name val="Calibri Light"/>
        <family val="2"/>
        <charset val="204"/>
        <scheme val="major"/>
      </font>
      <numFmt numFmtId="10" formatCode="#,##0\ &quot;₽&quot;;[Red]\-#,##0\ &quot;₽&quot;"/>
      <fill>
        <patternFill patternType="solid">
          <fgColor indexed="64"/>
          <bgColor theme="7" tint="0.79998168889431442"/>
        </patternFill>
      </fill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none">
          <fgColor indexed="64"/>
          <bgColor indexed="65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none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65" formatCode="0.0"/>
      <fill>
        <patternFill patternType="solid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none">
          <fgColor indexed="64"/>
          <bgColor indexed="65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none">
          <fgColor indexed="64"/>
          <bgColor theme="9" tint="0.7999816888943144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charset val="204"/>
        <scheme val="maj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9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vertAlign val="baseline"/>
        <color auto="1"/>
        <name val="Calibri Light"/>
        <family val="2"/>
        <charset val="204"/>
        <scheme val="major"/>
      </font>
    </dxf>
    <dxf>
      <font>
        <strike val="0"/>
        <outline val="0"/>
        <shadow val="0"/>
        <u val="none"/>
        <sz val="12"/>
        <color auto="1"/>
        <name val="Calibri Light"/>
        <family val="2"/>
        <charset val="204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theme="8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b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8"/>
      </font>
    </dxf>
    <dxf>
      <font>
        <color rgb="FF9C0006"/>
      </font>
    </dxf>
    <dxf>
      <font>
        <color theme="8"/>
      </font>
    </dxf>
    <dxf>
      <font>
        <b val="0"/>
        <i val="0"/>
        <color theme="8"/>
      </font>
    </dxf>
    <dxf>
      <font>
        <color rgb="FFFF0000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b/>
        <i val="0"/>
        <color theme="8"/>
      </font>
    </dxf>
    <dxf>
      <font>
        <b val="0"/>
        <i val="0"/>
        <color theme="8"/>
      </font>
    </dxf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Таблица4" displayName="Таблица4" ref="A2:CR61" headerRowDxfId="637" dataDxfId="636" tableBorderDxfId="635">
  <autoFilter ref="A2:CR61" xr:uid="{00000000-000C-0000-FFFF-FFFF00000000}"/>
  <sortState xmlns:xlrd2="http://schemas.microsoft.com/office/spreadsheetml/2017/richdata2" ref="A3:CR61">
    <sortCondition ref="U2:U61"/>
  </sortState>
  <tableColumns count="96">
    <tableColumn id="1" xr3:uid="{00000000-0010-0000-0000-000001000000}" name="Год" totalsRowLabel="Итог" dataDxfId="634" totalsRowDxfId="633"/>
    <tableColumn id="39" xr3:uid="{00000000-0010-0000-0000-000027000000}" name="Район" dataDxfId="632" totalsRowDxfId="631"/>
    <tableColumn id="2" xr3:uid="{00000000-0010-0000-0000-000002000000}" name="Просмотр" dataDxfId="630" totalsRowDxfId="629"/>
    <tableColumn id="33" xr3:uid="{00000000-0010-0000-0000-000021000000}" name="Квартира / Кадастровый" dataDxfId="628" totalsRowDxfId="627"/>
    <tableColumn id="3" xr3:uid="{00000000-0010-0000-0000-000003000000}" name="Адрес" dataDxfId="626" totalsRowDxfId="625"/>
    <tableColumn id="5" xr3:uid="{00000000-0010-0000-0000-000005000000}" name="Материал" dataDxfId="624" totalsRowDxfId="623"/>
    <tableColumn id="6" xr3:uid="{00000000-0010-0000-0000-000006000000}" name="Этажность" dataDxfId="622" totalsRowDxfId="621"/>
    <tableColumn id="36" xr3:uid="{00000000-0010-0000-0000-000024000000}" name="Высокий этаж" dataDxfId="620" totalsRowDxfId="619"/>
    <tableColumn id="37" xr3:uid="{00000000-0010-0000-0000-000025000000}" name="Комнат" dataDxfId="618"/>
    <tableColumn id="44" xr3:uid="{ED224250-67CC-4A72-8DE9-76E2CEAA7C66}" name="S кухни" dataDxfId="617" totalsRowDxfId="616"/>
    <tableColumn id="7" xr3:uid="{00000000-0010-0000-0000-000007000000}" name="S м2" dataDxfId="615" totalsRowDxfId="614"/>
    <tableColumn id="70" xr3:uid="{B9CF8C6D-2C4B-486E-B13A-4CD002EA50CC}" name="Столбец12" dataDxfId="613" totalsRowDxfId="612"/>
    <tableColumn id="89" xr3:uid="{D71917A9-5298-49E6-B210-02C4B0788E02}" name="Цена в об-нии" dataDxfId="611" totalsRowDxfId="610"/>
    <tableColumn id="18" xr3:uid="{00000000-0010-0000-0000-000012000000}" name="Цена в об-нии2" dataDxfId="609" totalsRowDxfId="608"/>
    <tableColumn id="28" xr3:uid="{00000000-0010-0000-0000-00001C000000}" name="За квадрат (1)" dataDxfId="607" totalsRowDxfId="606">
      <calculatedColumnFormula>Таблица4[[#This Row],[Цена в об-нии2]]/Таблица4[[#This Row],[S м2]]</calculatedColumnFormula>
    </tableColumn>
    <tableColumn id="82" xr3:uid="{57D1D61D-6BCB-4E79-89FC-EEAB824423E9}" name="Столбец1222" dataDxfId="605"/>
    <tableColumn id="81" xr3:uid="{158182F2-BCFC-4054-AE5A-03A5B0742995}" name="Разница с целевым" dataDxfId="604"/>
    <tableColumn id="78" xr3:uid="{2004A419-1E86-4DBD-B419-C70AA257B098}" name="Разница за квадрат" dataDxfId="603"/>
    <tableColumn id="71" xr3:uid="{3A0EADF1-758A-493E-9CB5-7D230E786E7B}" name="Столбец122" dataDxfId="602" totalsRowDxfId="601"/>
    <tableColumn id="56" xr3:uid="{171752A9-0BE4-42FA-B2FD-5AE9C9503076}" name="Сила" dataDxfId="600" totalsRowDxfId="599"/>
    <tableColumn id="9" xr3:uid="{00000000-0010-0000-0000-000009000000}" name="Цена сильных" dataDxfId="598">
      <calculatedColumnFormula>Таблица4[[#This Row],[За квадрат (2)]]*Таблица4[[#This Row],[S м2]]</calculatedColumnFormula>
    </tableColumn>
    <tableColumn id="17" xr3:uid="{00000000-0010-0000-0000-000011000000}" name="За квадрат (2)" dataDxfId="597">
      <calculatedColumnFormula>Таблица4[[#This Row],[За квадрат (1)]]</calculatedColumnFormula>
    </tableColumn>
    <tableColumn id="73" xr3:uid="{B979D400-DD87-4A75-8BAC-9B8EA0C8BEC8}" name="Среднее отклонение" dataDxfId="596"/>
    <tableColumn id="75" xr3:uid="{674A69D7-A64B-4F25-BFDD-17196B106683}" name="Цена м2 без завышенных" dataDxfId="595">
      <calculatedColumnFormula>Таблица4[[#This Row],[За квадрат (1)]]</calculatedColumnFormula>
    </tableColumn>
    <tableColumn id="76" xr3:uid="{9A0FB72E-A41C-4A51-AF66-41AE466A7A1A}" name="Рыночная цена" dataDxfId="594">
      <calculatedColumnFormula>Таблица4[[#This Row],[S м2]]*$X$1</calculatedColumnFormula>
    </tableColumn>
    <tableColumn id="79" xr3:uid="{BA06D0C0-678A-49F1-8E0B-16AD33DBCAAD}" name="Среднее отклонение &quot;евротрёшек&quot;" dataDxfId="593">
      <calculatedColumnFormula>(Таблица4[[#This Row],[За квадрат (2)]]/$V$1)-1</calculatedColumnFormula>
    </tableColumn>
    <tableColumn id="80" xr3:uid="{62978E84-E669-4622-B486-808461EED971}" name="Рыночная цена евротёшек" dataDxfId="592">
      <calculatedColumnFormula>Таблица4[[#This Row],[S м2]]*#REF!</calculatedColumnFormula>
    </tableColumn>
    <tableColumn id="15" xr3:uid="{00000000-0010-0000-0000-00000F000000}" name="Старая цена (1)" dataDxfId="591" totalsRowDxfId="590"/>
    <tableColumn id="27" xr3:uid="{00000000-0010-0000-0000-00001B000000}" name="Стар. за квадрат (1)" dataDxfId="589" totalsRowDxfId="588"/>
    <tableColumn id="8" xr3:uid="{00000000-0010-0000-0000-000008000000}" name="≠ цены (1)" dataDxfId="587" totalsRowDxfId="586"/>
    <tableColumn id="12" xr3:uid="{00000000-0010-0000-0000-00000C000000}" name="≠ за квадрат (1)" dataDxfId="585" totalsRowDxfId="584"/>
    <tableColumn id="19" xr3:uid="{00000000-0010-0000-0000-000013000000}" name="≠ в % (1)" dataDxfId="583" totalsRowDxfId="582"/>
    <tableColumn id="68" xr3:uid="{D2ECCB56-BA75-4079-96D2-140FB6BD78D4}" name="Столбец12223" dataDxfId="581" totalsRowDxfId="580"/>
    <tableColumn id="67" xr3:uid="{6971A9C1-7C17-44C1-A517-B53A1730F1B9}" name="Старая цена (2)" dataDxfId="579" totalsRowDxfId="578"/>
    <tableColumn id="66" xr3:uid="{7CEB1865-BEF5-439B-B64A-23D56DEA8032}" name="Стар. за квадрат (2)" dataDxfId="577"/>
    <tableColumn id="65" xr3:uid="{06346874-6E88-4497-AEF9-7B563D8FEE12}" name="≠ цене об-ния (2)" dataDxfId="576" totalsRowDxfId="575"/>
    <tableColumn id="64" xr3:uid="{EA14904C-CB36-4998-9758-F6A9AB826891}" name="≠ за квадрат (2)" dataDxfId="574"/>
    <tableColumn id="63" xr3:uid="{0E50636C-1752-4C96-876D-FC5E788EA3C8}" name="≠ в % (2)" dataDxfId="573" totalsRowDxfId="572"/>
    <tableColumn id="87" xr3:uid="{379AE7D9-331D-4A5C-9402-A45568582B4A}" name="Столбец122232" dataDxfId="571" totalsRowDxfId="570"/>
    <tableColumn id="86" xr3:uid="{DF3BCE66-B382-44A8-B954-58FC5920965A}" name="Старая цена (3)" dataDxfId="569" totalsRowDxfId="568"/>
    <tableColumn id="85" xr3:uid="{99BF3A43-8D15-4C8E-A23A-59B97815244E}" name="Стар. за квадрат (3)" dataDxfId="567" totalsRowDxfId="566"/>
    <tableColumn id="84" xr3:uid="{F162FA51-C24A-4D4F-9949-3C8333EC5B3D}" name="≠ цене об-ния (2)5" dataDxfId="565" totalsRowDxfId="564"/>
    <tableColumn id="83" xr3:uid="{CC9C62C4-C655-4070-B086-09F212610C58}" name="≠ за квадрат (2)6" dataDxfId="563" totalsRowDxfId="562"/>
    <tableColumn id="77" xr3:uid="{B3E0F5F9-23DF-42D8-8A62-1ACBCC9FF345}" name="≠ в % (2)7" dataDxfId="561" totalsRowDxfId="560"/>
    <tableColumn id="94" xr3:uid="{3B7251AD-EB67-476B-8CEE-F874218E818D}" name="Столбец1222322" dataDxfId="559" totalsRowDxfId="558"/>
    <tableColumn id="93" xr3:uid="{B329A62E-13FB-40EC-985E-909B5DB17C7A}" name="Старая цена (2)4" dataDxfId="557" totalsRowDxfId="556"/>
    <tableColumn id="92" xr3:uid="{02A7CEC2-D112-4CBC-90EF-1089DCB52705}" name="Стар. за квадрат (2)5" dataDxfId="555"/>
    <tableColumn id="91" xr3:uid="{3FA7208C-A3A5-465A-B046-53AE4ECACAF0}" name="≠ цене об-ния (2)6" dataDxfId="554"/>
    <tableColumn id="90" xr3:uid="{F53C1958-59A0-4D42-B30D-9438694B947B}" name="≠ за квадрат (2)7" dataDxfId="553"/>
    <tableColumn id="88" xr3:uid="{99DADE01-79B5-4C45-A1C4-3F092F04D352}" name="≠ в % (2)8" dataDxfId="552"/>
    <tableColumn id="69" xr3:uid="{37570EB2-12D2-4980-B5F5-88F728FC5BCB}" name="Столбец12222" dataDxfId="551" totalsRowDxfId="550"/>
    <tableColumn id="50" xr3:uid="{00000000-0010-0000-0000-000032000000}" name="Назначение земли" dataDxfId="549" totalsRowDxfId="548"/>
    <tableColumn id="52" xr3:uid="{00000000-0010-0000-0000-000034000000}" name="Владение землёй" dataDxfId="547" totalsRowDxfId="546"/>
    <tableColumn id="49" xr3:uid="{00000000-0010-0000-0000-000031000000}" name="Соток" dataDxfId="545" totalsRowDxfId="544"/>
    <tableColumn id="46" xr3:uid="{00000000-0010-0000-0000-00002E000000}" name="Гараж" dataDxfId="543" totalsRowDxfId="542"/>
    <tableColumn id="48" xr3:uid="{00000000-0010-0000-0000-000030000000}" name="Баня" dataDxfId="541" totalsRowDxfId="540"/>
    <tableColumn id="51" xr3:uid="{00000000-0010-0000-0000-000033000000}" name="Электричество" dataDxfId="539" totalsRowDxfId="538"/>
    <tableColumn id="61" xr3:uid="{674F6DCF-E027-4DD1-9DC0-ACD74C07DB05}" name="Хол-я центр-ая" dataDxfId="537" totalsRowDxfId="536"/>
    <tableColumn id="60" xr3:uid="{0740D3A3-F26C-45F2-BA1F-09B8F0AFF485}" name="Горячая центр-ая" dataDxfId="535" totalsRowDxfId="534"/>
    <tableColumn id="41" xr3:uid="{00000000-0010-0000-0000-000029000000}" name="Скважина" dataDxfId="533" totalsRowDxfId="532"/>
    <tableColumn id="43" xr3:uid="{00000000-0010-0000-0000-00002B000000}" name="Отопление" dataDxfId="531" totalsRowDxfId="530"/>
    <tableColumn id="42" xr3:uid="{00000000-0010-0000-0000-00002A000000}" name="Канализация" dataDxfId="529" totalsRowDxfId="528"/>
    <tableColumn id="40" xr3:uid="{00000000-0010-0000-0000-000028000000}" name="Фундамент" dataDxfId="527" totalsRowDxfId="526"/>
    <tableColumn id="47" xr3:uid="{6B982422-B220-4943-B2C8-445DD31FB15F}" name="Детская площадка" dataDxfId="525" totalsRowDxfId="524"/>
    <tableColumn id="10" xr3:uid="{00000000-0010-0000-0000-00000A000000}" name="Газ" dataDxfId="523" totalsRowDxfId="522"/>
    <tableColumn id="45" xr3:uid="{00000000-0010-0000-0000-00002D000000}" name="Раздельные комнаты" dataDxfId="521" totalsRowDxfId="520"/>
    <tableColumn id="32" xr3:uid="{00000000-0010-0000-0000-000020000000}" name="Распашная" dataDxfId="519" totalsRowDxfId="518"/>
    <tableColumn id="30" xr3:uid="{00000000-0010-0000-0000-00001E000000}" name="В Евротрёшку" dataDxfId="517" totalsRowDxfId="516"/>
    <tableColumn id="4" xr3:uid="{00000000-0010-0000-0000-000004000000}" name="Угл-ая / Торц-ая" dataDxfId="515" totalsRowDxfId="514"/>
    <tableColumn id="34" xr3:uid="{00000000-0010-0000-0000-000022000000}" name="Балкон/Лоджия" dataDxfId="513" totalsRowDxfId="512"/>
    <tableColumn id="26" xr3:uid="{00000000-0010-0000-0000-00001A000000}" name="Раздельный санузел" dataDxfId="511" totalsRowDxfId="510"/>
    <tableColumn id="95" xr3:uid="{8C71A8B6-4F42-4695-8263-8F5F30863EAD}" name="Доля" dataDxfId="509" totalsRowDxfId="508"/>
    <tableColumn id="24" xr3:uid="{00000000-0010-0000-0000-000018000000}" name="Узаконенная планировка" dataDxfId="507" totalsRowDxfId="506"/>
    <tableColumn id="23" xr3:uid="{00000000-0010-0000-0000-000017000000}" name="Ниши" dataDxfId="505" totalsRowDxfId="504"/>
    <tableColumn id="29" xr3:uid="{00000000-0010-0000-0000-00001D000000}" name="Деревянные полы" dataDxfId="503" totalsRowDxfId="502"/>
    <tableColumn id="14" xr3:uid="{00000000-0010-0000-0000-00000E000000}" name="Пластиковые окна" dataDxfId="501" totalsRowDxfId="500"/>
    <tableColumn id="16" xr3:uid="{00000000-0010-0000-0000-000010000000}" name="Кафель в санузле" dataDxfId="499" totalsRowDxfId="498"/>
    <tableColumn id="55" xr3:uid="{7B36A260-E70E-4AD3-B2B3-6952A26FB303}" name="Ремонт" dataDxfId="497" totalsRowDxfId="496"/>
    <tableColumn id="54" xr3:uid="{E0B0AA06-4E5C-476C-8BA8-9EEA2D912B5B}" name="Кухня" dataDxfId="495" totalsRowDxfId="494"/>
    <tableColumn id="25" xr3:uid="{00000000-0010-0000-0000-000019000000}" name="Освобождён" dataDxfId="493" totalsRowDxfId="492"/>
    <tableColumn id="62" xr3:uid="{E6B1DDBD-7355-45C1-BE81-3BBB75D351B5}" name="Столбец1" dataDxfId="491" totalsRowDxfId="490"/>
    <tableColumn id="57" xr3:uid="{E49CBBD2-A7C4-45AE-8C5C-16D54F37EDD7}" name="Задаток" dataDxfId="489" totalsRowDxfId="488"/>
    <tableColumn id="58" xr3:uid="{360A2DF6-E75F-4643-9009-BAA952FB616F}" name="Продана" dataDxfId="487" totalsRowDxfId="486"/>
    <tableColumn id="72" xr3:uid="{BC28F129-EEA0-43B1-BDF4-051AD888EB03}" name="Сняли с продажи" dataDxfId="485"/>
    <tableColumn id="59" xr3:uid="{5EAE0304-D2BA-44D4-AB05-954B4AEB8558}" name="Столбец13" dataDxfId="484" totalsRowDxfId="483"/>
    <tableColumn id="20" xr3:uid="{00000000-0010-0000-0000-000014000000}" name="Примечание" dataDxfId="482" totalsRowDxfId="481"/>
    <tableColumn id="53" xr3:uid="{4F0739D0-AA8A-4DC0-8D88-8864DDEFF32A}" name="Детали сделки" dataDxfId="480" totalsRowDxfId="479"/>
    <tableColumn id="74" xr3:uid="{251459F0-F22A-42A9-9BFE-34EE25BD71AC}" name="Спрос со слов продавца" dataDxfId="478" totalsRowDxfId="477"/>
    <tableColumn id="96" xr3:uid="{C8A972BC-8429-4158-9021-20CC7A7EC328}" name="Аналог" dataDxfId="476" totalsRowDxfId="475"/>
    <tableColumn id="21" xr3:uid="{00000000-0010-0000-0000-000015000000}" name="Контакт:" dataDxfId="474"/>
    <tableColumn id="13" xr3:uid="{ECE78943-40F5-46EE-ABFE-5AE96905E697}" name="Заложены:" dataDxfId="473"/>
    <tableColumn id="22" xr3:uid="{00000000-0010-0000-0000-000016000000}" name="09Ру" dataDxfId="472"/>
    <tableColumn id="11" xr3:uid="{00000000-0010-0000-0000-00000B000000}" name="Авито" dataDxfId="471"/>
    <tableColumn id="35" xr3:uid="{00000000-0010-0000-0000-000023000000}" name="Циан" dataDxfId="470"/>
    <tableColumn id="31" xr3:uid="{00000000-0010-0000-0000-00001F000000}" name="Домклик" dataDxfId="469" totalsRowDxfId="468"/>
    <tableColumn id="38" xr3:uid="{00000000-0010-0000-0000-000026000000}" name="Яндекс" totalsRowFunction="count" dataDxfId="467" totalsRowDxfId="466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89322-3ACB-4FE2-A7CC-A53C1C6DE587}" name="Таблица42" displayName="Таблица42" ref="A2:CR80" headerRowDxfId="164" dataDxfId="163" tableBorderDxfId="162">
  <autoFilter ref="A2:CR80" xr:uid="{F1689322-3ACB-4FE2-A7CC-A53C1C6DE587}"/>
  <sortState xmlns:xlrd2="http://schemas.microsoft.com/office/spreadsheetml/2017/richdata2" ref="A3:CR80">
    <sortCondition ref="N2:N80"/>
  </sortState>
  <tableColumns count="96">
    <tableColumn id="1" xr3:uid="{F94AD37D-472C-4F74-A3D9-1279234EFB5D}" name="Год" totalsRowLabel="Итог" dataDxfId="161" totalsRowDxfId="160"/>
    <tableColumn id="39" xr3:uid="{4ADDBB31-4147-4088-8BE9-D1EDCE770B8E}" name="Район" dataDxfId="159" totalsRowDxfId="158"/>
    <tableColumn id="2" xr3:uid="{9BD3E365-123A-439E-BFA7-EA452880C2C8}" name="Просмотр" dataDxfId="157" totalsRowDxfId="156"/>
    <tableColumn id="33" xr3:uid="{15C30EB9-F00A-4464-B30D-DEEC19DB2C1F}" name="Квартира / Кадастровый" dataDxfId="155" totalsRowDxfId="154"/>
    <tableColumn id="3" xr3:uid="{5301D801-5160-46ED-A698-D1E5A655BA0C}" name="Адрес" dataDxfId="153" totalsRowDxfId="152"/>
    <tableColumn id="5" xr3:uid="{7AE0ADE1-5709-413A-81FA-039CE55DECA0}" name="Материал" dataDxfId="151" totalsRowDxfId="150"/>
    <tableColumn id="6" xr3:uid="{203C2230-F027-47F1-B942-1D8058FCDBCD}" name="Этажность" dataDxfId="149" totalsRowDxfId="148"/>
    <tableColumn id="36" xr3:uid="{D6B9CC74-5E62-490C-9FC9-862B8868E3CC}" name="Высокий этаж" dataDxfId="147" totalsRowDxfId="146"/>
    <tableColumn id="37" xr3:uid="{5B1AF88E-8430-4FC9-B281-3E2E2053E9AC}" name="Комнат" dataDxfId="145"/>
    <tableColumn id="44" xr3:uid="{DD8A6792-7353-46DD-B40C-0AC6122AFC76}" name="S кухни" dataDxfId="144" totalsRowDxfId="143"/>
    <tableColumn id="7" xr3:uid="{B5408EF3-FB72-41DC-A79D-4DA0492C57FD}" name="S м2" dataDxfId="142" totalsRowDxfId="141"/>
    <tableColumn id="70" xr3:uid="{B9A93031-79E3-4CA8-9913-69D0C0BD9338}" name="Столбец12" dataDxfId="140" totalsRowDxfId="139"/>
    <tableColumn id="89" xr3:uid="{1AABC56A-A6B5-4442-81EF-05CB1DED9728}" name="Цена в об-нии" dataDxfId="138" totalsRowDxfId="137"/>
    <tableColumn id="18" xr3:uid="{6953E599-7645-44D2-80AC-ACAEF397268C}" name="Цена в об-нии2" dataDxfId="136" totalsRowDxfId="135"/>
    <tableColumn id="28" xr3:uid="{B0BBB293-39CB-409A-AAE6-3E21329372C5}" name="За квадрат (1)" dataDxfId="134">
      <calculatedColumnFormula>Таблица4[[#This Row],[Цена в об-нии2]]/Таблица4[[#This Row],[S м2]]</calculatedColumnFormula>
    </tableColumn>
    <tableColumn id="82" xr3:uid="{72E0F3A6-9700-4931-820F-CB84B4DECC46}" name="Столбец1222" dataDxfId="133"/>
    <tableColumn id="81" xr3:uid="{CAC9C496-214D-497E-A136-224BF92C32FB}" name="Разница с целевым" dataDxfId="132"/>
    <tableColumn id="78" xr3:uid="{2BEFD2C0-9421-4509-8CD7-181B4F3DC9D4}" name="Разница за квадрат" dataDxfId="131"/>
    <tableColumn id="71" xr3:uid="{2B22D5B2-65BD-4658-98FE-1FEA30F426A3}" name="Столбец122" dataDxfId="130" totalsRowDxfId="129"/>
    <tableColumn id="56" xr3:uid="{1EB1DACF-E050-4758-92C7-34325B73507D}" name="Сила" dataDxfId="128" totalsRowDxfId="127"/>
    <tableColumn id="9" xr3:uid="{BE45E66C-AF61-47FC-8DCD-6D8575332433}" name="Цена сильных" dataDxfId="126">
      <calculatedColumnFormula>Таблица4[[#This Row],[Цена в об-нии2]]</calculatedColumnFormula>
    </tableColumn>
    <tableColumn id="17" xr3:uid="{F5BA4C49-FA78-40CD-9CDB-3F7E2549A058}" name="За квадрат (2)" dataDxfId="125">
      <calculatedColumnFormula>Таблица4[[#This Row],[За квадрат (1)]]</calculatedColumnFormula>
    </tableColumn>
    <tableColumn id="73" xr3:uid="{F579BBC2-5037-49D5-B05C-0C59E50C0E51}" name="Среднее отклонение" dataDxfId="124"/>
    <tableColumn id="75" xr3:uid="{DB221A47-B195-4E0E-8477-0A15D53EA387}" name="Цена м2 без завышенных" dataDxfId="123">
      <calculatedColumnFormula>Таблица42[[#This Row],[За квадрат (1)]]</calculatedColumnFormula>
    </tableColumn>
    <tableColumn id="76" xr3:uid="{67772962-06C5-4AD3-9F85-26BE5785E864}" name="Рыночная цена" dataDxfId="122">
      <calculatedColumnFormula>Таблица42[[#This Row],[S м2]]*$X$1</calculatedColumnFormula>
    </tableColumn>
    <tableColumn id="79" xr3:uid="{D52B6CC8-F25E-45EC-ACA2-892C24ED2C5D}" name="Среднее отклонение &quot;евротрёшек&quot;" dataDxfId="121">
      <calculatedColumnFormula>(Таблица42[[#This Row],[За квадрат (2)]]/$V$1)-1</calculatedColumnFormula>
    </tableColumn>
    <tableColumn id="80" xr3:uid="{22176B91-C824-47AE-87FE-EB643672DCF9}" name="Рыночная цена евротёшек" dataDxfId="120">
      <calculatedColumnFormula>Таблица42[[#This Row],[S м2]]*#REF!</calculatedColumnFormula>
    </tableColumn>
    <tableColumn id="15" xr3:uid="{558BF232-DD03-4F4E-BB9B-4586794DAFD9}" name="Старая цена (1)" dataDxfId="119" totalsRowDxfId="118"/>
    <tableColumn id="27" xr3:uid="{80340E56-E4E3-4656-AB0A-2CBB623407C3}" name="Стар. за квадрат (1)" dataDxfId="117"/>
    <tableColumn id="8" xr3:uid="{04842173-328E-4325-82E2-DF65693CD38D}" name="≠ цены (1)" dataDxfId="116"/>
    <tableColumn id="12" xr3:uid="{8F114145-1A8C-4AB4-AA82-81A4805A0371}" name="≠ за квадрат (1)" dataDxfId="115"/>
    <tableColumn id="19" xr3:uid="{BAFC1FAF-98A2-4809-A7C8-A82CB6F4885C}" name="≠ в % (1)" dataDxfId="114"/>
    <tableColumn id="68" xr3:uid="{4123A8E0-5485-434C-B407-BD2F4404A688}" name="Столбец12223" dataDxfId="113" totalsRowDxfId="112"/>
    <tableColumn id="67" xr3:uid="{DCCD273E-9C84-4F7B-868B-9B2B83AD9FB4}" name="Старая цена (2)" dataDxfId="111" totalsRowDxfId="110"/>
    <tableColumn id="66" xr3:uid="{3090C065-EC1A-4FC2-9A8B-C8F4D3E8D846}" name="Стар. за квадрат (2)" dataDxfId="109"/>
    <tableColumn id="65" xr3:uid="{57B47E7F-C368-4B2F-9819-5B85107173B5}" name="≠ цене об-ния (2)" dataDxfId="108"/>
    <tableColumn id="64" xr3:uid="{BDF6D7E4-1F55-4A50-93B0-F04B17E1272A}" name="≠ за квадрат (2)" dataDxfId="107"/>
    <tableColumn id="63" xr3:uid="{D6CCEE22-8B9B-42FE-A35F-0DB9B304F4DE}" name="≠ в % (2)" dataDxfId="106"/>
    <tableColumn id="87" xr3:uid="{9FE79AFA-B775-45FF-9D3C-CCB213B517D7}" name="Столбец122232" dataDxfId="105" totalsRowDxfId="104"/>
    <tableColumn id="86" xr3:uid="{BB645AB0-EACC-4F82-BBBC-B678B48090D0}" name="Старая цена (2)3" dataDxfId="103" totalsRowDxfId="102"/>
    <tableColumn id="85" xr3:uid="{81BF4E56-ECC7-4504-B9E9-68D815B262F6}" name="Стар. за квадрат (2)4" dataDxfId="101" totalsRowDxfId="100"/>
    <tableColumn id="84" xr3:uid="{6BCC9E50-B02C-493B-9B4F-E14236069914}" name="≠ цене об-ния (2)5" dataDxfId="99" totalsRowDxfId="98"/>
    <tableColumn id="83" xr3:uid="{F7AB5ABB-4565-4E13-8AAB-F1B439CA0D5E}" name="≠ за квадрат (2)6" dataDxfId="97" totalsRowDxfId="96"/>
    <tableColumn id="77" xr3:uid="{CA3789DF-31EC-4B4B-A3CF-769FB5012EF3}" name="≠ в % (2)7" dataDxfId="95" totalsRowDxfId="94"/>
    <tableColumn id="94" xr3:uid="{731C1115-2963-4839-A172-71E4DF0D92AA}" name="Столбец1222322" dataDxfId="93" totalsRowDxfId="92"/>
    <tableColumn id="93" xr3:uid="{63B656C3-3D2F-4D0F-AF9F-6E181BDAEBF1}" name="Старая цена (2)4" dataDxfId="91" totalsRowDxfId="90"/>
    <tableColumn id="92" xr3:uid="{A2453273-0519-41D4-9BB2-D9686F3BEC07}" name="Стар. за квадрат (2)5" dataDxfId="89"/>
    <tableColumn id="91" xr3:uid="{9F780F7F-24E5-483E-AE10-8E9724F81CA3}" name="≠ цене об-ния (2)6" dataDxfId="88"/>
    <tableColumn id="90" xr3:uid="{0DB735FC-9450-49D1-8244-64191525BACC}" name="≠ за квадрат (2)7" dataDxfId="87"/>
    <tableColumn id="88" xr3:uid="{D0F4FAD0-F10B-4823-BDC5-AC78043CBB96}" name="≠ в % (2)8" dataDxfId="86"/>
    <tableColumn id="69" xr3:uid="{CAEA6525-DD97-48F8-8399-8CC10BA3B99D}" name="Столбец12222" dataDxfId="85" totalsRowDxfId="84"/>
    <tableColumn id="50" xr3:uid="{51E83368-C43E-49A8-BEF2-6FFA14C4031B}" name="Назначение земли" dataDxfId="83" totalsRowDxfId="82"/>
    <tableColumn id="52" xr3:uid="{F7A1A353-E6CD-4958-9E05-B2FCEAABA6E4}" name="Владение землёй" dataDxfId="81" totalsRowDxfId="80"/>
    <tableColumn id="49" xr3:uid="{174BB2C2-6CC6-4985-9BBE-3ACCCC9821CB}" name="Соток" dataDxfId="79" totalsRowDxfId="78"/>
    <tableColumn id="46" xr3:uid="{6144976C-6BFD-4DCF-A196-E5AD1EBC11C0}" name="Гараж" dataDxfId="77" totalsRowDxfId="76"/>
    <tableColumn id="48" xr3:uid="{9C566E27-F4AC-4535-996B-A80EE49531B7}" name="Баня" dataDxfId="75" totalsRowDxfId="74"/>
    <tableColumn id="51" xr3:uid="{7DEAE018-D687-492E-8404-47339A847AEF}" name="Электричество" dataDxfId="73" totalsRowDxfId="72"/>
    <tableColumn id="61" xr3:uid="{3534CBEE-9C19-40CF-B559-710F937F59D4}" name="Хол-я центр-ая" dataDxfId="71" totalsRowDxfId="70"/>
    <tableColumn id="60" xr3:uid="{0A365D3C-2A0B-4FF5-9E83-2EDF44C23A55}" name="Горячая центр-ая" dataDxfId="69" totalsRowDxfId="68"/>
    <tableColumn id="41" xr3:uid="{8EE8FEE0-382C-4C6D-9971-5763ABFFCB7F}" name="Скважина" dataDxfId="67" totalsRowDxfId="66"/>
    <tableColumn id="43" xr3:uid="{B95DF6F1-2E8A-4100-B0F7-8F8AE5C9F164}" name="Отопление" dataDxfId="65" totalsRowDxfId="64"/>
    <tableColumn id="42" xr3:uid="{C6033560-23F9-421E-991E-2FD8A3C432E1}" name="Канализация" dataDxfId="63" totalsRowDxfId="62"/>
    <tableColumn id="40" xr3:uid="{FFEC89B4-F6BA-457A-91B9-37F36B60CA0A}" name="Фундамент" dataDxfId="61" totalsRowDxfId="60"/>
    <tableColumn id="47" xr3:uid="{766B5C29-4B46-4017-8EA5-9AF30191DA95}" name="Детская площадка" dataDxfId="59" totalsRowDxfId="58"/>
    <tableColumn id="10" xr3:uid="{6614024F-EDE1-45B2-A84C-08EED99217DF}" name="Газ" dataDxfId="57" totalsRowDxfId="56"/>
    <tableColumn id="45" xr3:uid="{19E9A71F-CD6F-4965-80E0-F0F014B228FF}" name="Раздельные комнаты" dataDxfId="55" totalsRowDxfId="54"/>
    <tableColumn id="32" xr3:uid="{5C9FF4C4-F3FC-40F3-905F-8148CA14E18C}" name="Распашная" dataDxfId="53" totalsRowDxfId="52"/>
    <tableColumn id="30" xr3:uid="{23560C35-0E86-4788-A91C-168CFEC49205}" name="В Евротрёшку" dataDxfId="51" totalsRowDxfId="50"/>
    <tableColumn id="4" xr3:uid="{6FA210F0-176D-4484-BAF9-5684518EC952}" name="Угл-ая / Торц-ая" dataDxfId="49" totalsRowDxfId="48"/>
    <tableColumn id="34" xr3:uid="{DA2D9E94-F1AF-4155-BF4E-1329BB3F1028}" name="Балкон/Лоджия" dataDxfId="47" totalsRowDxfId="46"/>
    <tableColumn id="26" xr3:uid="{E1867EA3-F384-43EF-980B-859E5EF43080}" name="Раздельный санузел" dataDxfId="45" totalsRowDxfId="44"/>
    <tableColumn id="95" xr3:uid="{341CBBDB-08F5-40D6-B48C-C46F7F3F6000}" name="Доля" dataDxfId="43" totalsRowDxfId="42"/>
    <tableColumn id="24" xr3:uid="{67E340F7-CD29-479B-9423-A004DA3BE4A5}" name="Узаконенная планировка" dataDxfId="41" totalsRowDxfId="40"/>
    <tableColumn id="23" xr3:uid="{4E1BFF16-18F6-407F-A9C6-F8D91D5B270F}" name="Ниши" dataDxfId="39" totalsRowDxfId="38"/>
    <tableColumn id="29" xr3:uid="{8DB0F950-46E1-4999-B6CB-0FDCE2B142DA}" name="Деревянные полы" dataDxfId="37" totalsRowDxfId="36"/>
    <tableColumn id="14" xr3:uid="{D6520E2C-CCA4-4853-B24D-A0D4CE20408B}" name="Пластиковые окна" dataDxfId="35" totalsRowDxfId="34"/>
    <tableColumn id="16" xr3:uid="{7DD8BB8A-5E67-412A-A05A-545D40507000}" name="Кафель в санузле" dataDxfId="33" totalsRowDxfId="32"/>
    <tableColumn id="55" xr3:uid="{6839FA23-ABC4-48D2-B8DC-34680FC57EAC}" name="Ремонт" dataDxfId="31" totalsRowDxfId="30"/>
    <tableColumn id="54" xr3:uid="{6368EC69-E8D0-41B2-88BF-405E6684005A}" name="Кухня" dataDxfId="29" totalsRowDxfId="28"/>
    <tableColumn id="25" xr3:uid="{5704EB63-08F1-4A95-A90E-5CF1BD6CECBA}" name="Освобождён" dataDxfId="27" totalsRowDxfId="26"/>
    <tableColumn id="62" xr3:uid="{EC24A994-0D3D-4F90-9919-8334DF181957}" name="Столбец1" dataDxfId="25" totalsRowDxfId="24"/>
    <tableColumn id="57" xr3:uid="{1DA3E54D-A482-4891-8D52-B78F2D9F9BBA}" name="Задаток" dataDxfId="23" totalsRowDxfId="22"/>
    <tableColumn id="58" xr3:uid="{84D8AFB6-F893-401F-83E3-84230D2FDE3E}" name="Продана" dataDxfId="21" totalsRowDxfId="20"/>
    <tableColumn id="72" xr3:uid="{E081EC25-2393-4176-8767-5A61A8DF88EF}" name="Сняли с продажи" dataDxfId="19"/>
    <tableColumn id="59" xr3:uid="{D33328BD-A3EA-4478-9D6D-2E6BCF8CA394}" name="Столбец13" dataDxfId="18" totalsRowDxfId="17"/>
    <tableColumn id="20" xr3:uid="{7F853782-80F3-4230-AF50-0211CF47924A}" name="Примечание" dataDxfId="16" totalsRowDxfId="15"/>
    <tableColumn id="53" xr3:uid="{F1F9AC1F-E4EB-4E0B-83A4-9E27E4F4CDF8}" name="Детали сделки" dataDxfId="14" totalsRowDxfId="13"/>
    <tableColumn id="74" xr3:uid="{B5F146E8-B3E4-4D0E-B627-A85A33A66E28}" name="Спрос со слов продавца" dataDxfId="12" totalsRowDxfId="11"/>
    <tableColumn id="96" xr3:uid="{A9787B9B-DE12-403E-B042-16FB138CD8BB}" name="Аналог" dataDxfId="10" totalsRowDxfId="9"/>
    <tableColumn id="21" xr3:uid="{4A2B4DE5-04BB-4A2B-9597-9BA083965243}" name="Контакт:" dataDxfId="8"/>
    <tableColumn id="13" xr3:uid="{DA017C8B-1B1B-4CF5-8518-D3D2EB17A8B4}" name="Заложены:" dataDxfId="7"/>
    <tableColumn id="22" xr3:uid="{7F2D98FA-47F5-4A1B-9780-7F8900BFD84A}" name="09Ру" dataDxfId="6"/>
    <tableColumn id="11" xr3:uid="{8102B419-5C5B-4DDE-95E9-6163124B8469}" name="Авито" dataDxfId="5"/>
    <tableColumn id="35" xr3:uid="{4F5C7641-75D5-448F-96AA-3AB9B88D6283}" name="Циан" dataDxfId="4"/>
    <tableColumn id="31" xr3:uid="{BCF7C032-3122-42FB-AF6E-DD12C908CE2A}" name="Домклик" dataDxfId="3" totalsRowDxfId="2"/>
    <tableColumn id="38" xr3:uid="{21A612A3-AEF6-4312-9ACF-93ACECEAB78F}" name="Яндекс" totalsRowFunction="count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omsk.ru09.ru/realty?subaction=detail&amp;id=5132644" TargetMode="External"/><Relationship Id="rId21" Type="http://schemas.openxmlformats.org/officeDocument/2006/relationships/hyperlink" Target="https://www.avito.ru/tomsk/kvartiry/1-k._kvartira_36_m_1217_et._7245361528" TargetMode="External"/><Relationship Id="rId34" Type="http://schemas.openxmlformats.org/officeDocument/2006/relationships/hyperlink" Target="https://www.tomsk.ru09.ru/realty?subaction=detail&amp;id=5116700" TargetMode="External"/><Relationship Id="rId42" Type="http://schemas.openxmlformats.org/officeDocument/2006/relationships/hyperlink" Target="https://www.tomsk.ru09.ru/realty?subaction=detail&amp;id=5133864" TargetMode="External"/><Relationship Id="rId47" Type="http://schemas.openxmlformats.org/officeDocument/2006/relationships/hyperlink" Target="https://www.avito.ru/tomsk/kvartiry/kvartira-studiya_343_m_37_et._3912540460" TargetMode="External"/><Relationship Id="rId50" Type="http://schemas.openxmlformats.org/officeDocument/2006/relationships/hyperlink" Target="https://www.tomsk.ru09.ru/realty?subaction=detail&amp;id=5103418" TargetMode="External"/><Relationship Id="rId55" Type="http://schemas.openxmlformats.org/officeDocument/2006/relationships/hyperlink" Target="https://tomsk.cian.ru/sale/flat/318064329/" TargetMode="External"/><Relationship Id="rId63" Type="http://schemas.openxmlformats.org/officeDocument/2006/relationships/hyperlink" Target="https://www.avito.ru/tomsk/kvartiry/1-k._kvartira_391_m_35_et._7226991325" TargetMode="External"/><Relationship Id="rId7" Type="http://schemas.openxmlformats.org/officeDocument/2006/relationships/hyperlink" Target="https://tomsk.cian.ru/sale/flat/319212749/" TargetMode="External"/><Relationship Id="rId2" Type="http://schemas.openxmlformats.org/officeDocument/2006/relationships/hyperlink" Target="https://www.tomsk.ru09.ru/realty?subaction=detail&amp;id=5132762" TargetMode="External"/><Relationship Id="rId16" Type="http://schemas.openxmlformats.org/officeDocument/2006/relationships/hyperlink" Target="https://tomsk.cian.ru/sale/flat/318567808/" TargetMode="External"/><Relationship Id="rId29" Type="http://schemas.openxmlformats.org/officeDocument/2006/relationships/hyperlink" Target="https://www.avito.ru/tomsk/kvartiry/1-k._kvartira_38_m_417_et._7270482320" TargetMode="External"/><Relationship Id="rId11" Type="http://schemas.openxmlformats.org/officeDocument/2006/relationships/hyperlink" Target="https://www.avito.ru/tomsk/kvartiry/1-k._kvartira_347_m_1717_et._7223379209" TargetMode="External"/><Relationship Id="rId24" Type="http://schemas.openxmlformats.org/officeDocument/2006/relationships/hyperlink" Target="https://tomsk.cian.ru/sale/flat/315478859/" TargetMode="External"/><Relationship Id="rId32" Type="http://schemas.openxmlformats.org/officeDocument/2006/relationships/hyperlink" Target="https://www.avito.ru/tomsk/kvartiry/1-k._kvartira_347_m_915_et._7492878862" TargetMode="External"/><Relationship Id="rId37" Type="http://schemas.openxmlformats.org/officeDocument/2006/relationships/hyperlink" Target="https://tomsk.cian.ru/sale/flat/315146254/" TargetMode="External"/><Relationship Id="rId40" Type="http://schemas.openxmlformats.org/officeDocument/2006/relationships/hyperlink" Target="https://www.avito.ru/tomsk/kvartiry/2-k._kvartira_438_m_79_et._7235698648" TargetMode="External"/><Relationship Id="rId45" Type="http://schemas.openxmlformats.org/officeDocument/2006/relationships/hyperlink" Target="https://www.tomsk.ru09.ru/realty?subaction=detail&amp;id=5058720" TargetMode="External"/><Relationship Id="rId53" Type="http://schemas.openxmlformats.org/officeDocument/2006/relationships/hyperlink" Target="https://www.avito.ru/tomsk/kvartiry/1-k._kvartira_35_m_1117_et._7279990285" TargetMode="External"/><Relationship Id="rId58" Type="http://schemas.openxmlformats.org/officeDocument/2006/relationships/hyperlink" Target="https://www.tomsk.ru09.ru/realty?subaction=detail&amp;id=5134708" TargetMode="External"/><Relationship Id="rId5" Type="http://schemas.openxmlformats.org/officeDocument/2006/relationships/hyperlink" Target="https://tomsk.cian.ru/sale/flat/318733269/" TargetMode="External"/><Relationship Id="rId61" Type="http://schemas.openxmlformats.org/officeDocument/2006/relationships/hyperlink" Target="https://tomsk.cian.ru/sale/flat/314881427/" TargetMode="External"/><Relationship Id="rId19" Type="http://schemas.openxmlformats.org/officeDocument/2006/relationships/hyperlink" Target="https://tomsk.cian.ru/sale/flat/318520080/" TargetMode="External"/><Relationship Id="rId14" Type="http://schemas.openxmlformats.org/officeDocument/2006/relationships/hyperlink" Target="https://tomsk.cian.ru/sale/flat/312206944/" TargetMode="External"/><Relationship Id="rId22" Type="http://schemas.openxmlformats.org/officeDocument/2006/relationships/hyperlink" Target="https://www.avito.ru/tomsk/kvartiry/1-k._kvartira_347_m_517_et._7403091850" TargetMode="External"/><Relationship Id="rId27" Type="http://schemas.openxmlformats.org/officeDocument/2006/relationships/hyperlink" Target="https://tomsk.cian.ru/sale/flat/318274511/" TargetMode="External"/><Relationship Id="rId30" Type="http://schemas.openxmlformats.org/officeDocument/2006/relationships/hyperlink" Target="https://www.tomsk.ru09.ru/realty?subaction=detail&amp;id=5066346" TargetMode="External"/><Relationship Id="rId35" Type="http://schemas.openxmlformats.org/officeDocument/2006/relationships/hyperlink" Target="https://tomsk.cian.ru/sale/flat/317596000/" TargetMode="External"/><Relationship Id="rId43" Type="http://schemas.openxmlformats.org/officeDocument/2006/relationships/hyperlink" Target="https://www.avito.ru/tomsk/kvartiry/kvartira-studiya_32_m_316_et._7433472227" TargetMode="External"/><Relationship Id="rId48" Type="http://schemas.openxmlformats.org/officeDocument/2006/relationships/hyperlink" Target="https://www.tomsk.ru09.ru/realty?subaction=detail&amp;id=5140876" TargetMode="External"/><Relationship Id="rId56" Type="http://schemas.openxmlformats.org/officeDocument/2006/relationships/hyperlink" Target="https://www.avito.ru/tomsk/kvartiry/1-k._kvartira_42_m_210_et._7403312878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avito.ru/tomsk/kvartiry/1-k._kvartira_371_m_1617_et._7481653594" TargetMode="External"/><Relationship Id="rId51" Type="http://schemas.openxmlformats.org/officeDocument/2006/relationships/hyperlink" Target="https://www.avito.ru/tomsk/kvartiry/1-k._kvartira_351_m_117_et._4423266917" TargetMode="External"/><Relationship Id="rId3" Type="http://schemas.openxmlformats.org/officeDocument/2006/relationships/hyperlink" Target="https://tomsk.cian.ru/sale/flat/314413975/" TargetMode="External"/><Relationship Id="rId12" Type="http://schemas.openxmlformats.org/officeDocument/2006/relationships/hyperlink" Target="https://www.avito.ru/tomsk/kvartiry/1-k._kvartira_347_m_1515_et._7284926859" TargetMode="External"/><Relationship Id="rId17" Type="http://schemas.openxmlformats.org/officeDocument/2006/relationships/hyperlink" Target="https://www.tomsk.ru09.ru/realty?subaction=detail&amp;id=5138444" TargetMode="External"/><Relationship Id="rId25" Type="http://schemas.openxmlformats.org/officeDocument/2006/relationships/hyperlink" Target="https://www.avito.ru/tomsk/kvartiry/kvartira-studiya_342_m_1017_et._7235985736" TargetMode="External"/><Relationship Id="rId33" Type="http://schemas.openxmlformats.org/officeDocument/2006/relationships/hyperlink" Target="https://tomsk.cian.ru/sale/flat/319574566/" TargetMode="External"/><Relationship Id="rId38" Type="http://schemas.openxmlformats.org/officeDocument/2006/relationships/hyperlink" Target="https://www.tomsk.ru09.ru/realty?subaction=detail&amp;id=5022547" TargetMode="External"/><Relationship Id="rId46" Type="http://schemas.openxmlformats.org/officeDocument/2006/relationships/hyperlink" Target="https://tomsk.cian.ru/sale/flat/303351192/" TargetMode="External"/><Relationship Id="rId59" Type="http://schemas.openxmlformats.org/officeDocument/2006/relationships/hyperlink" Target="https://www.tomsk.ru09.ru/realty?subaction=detail&amp;id=5131768" TargetMode="External"/><Relationship Id="rId20" Type="http://schemas.openxmlformats.org/officeDocument/2006/relationships/hyperlink" Target="https://tomsk.cian.ru/sale/flat/315747250/" TargetMode="External"/><Relationship Id="rId41" Type="http://schemas.openxmlformats.org/officeDocument/2006/relationships/hyperlink" Target="https://www.avito.ru/tomsk/kvartiry/1-k._kvartira_477_m_1010_et._7303401193" TargetMode="External"/><Relationship Id="rId54" Type="http://schemas.openxmlformats.org/officeDocument/2006/relationships/hyperlink" Target="https://www.tomsk.ru09.ru/realty?subaction=detail&amp;id=5131322" TargetMode="External"/><Relationship Id="rId62" Type="http://schemas.openxmlformats.org/officeDocument/2006/relationships/hyperlink" Target="https://tomsk.cian.ru/sale/flat/318128361/" TargetMode="External"/><Relationship Id="rId1" Type="http://schemas.openxmlformats.org/officeDocument/2006/relationships/hyperlink" Target="https://www.avito.ru/tomsk/kvartiry/1-k._kvartira_347_m_417_et._4734001996" TargetMode="External"/><Relationship Id="rId6" Type="http://schemas.openxmlformats.org/officeDocument/2006/relationships/hyperlink" Target="https://www.tomsk.ru09.ru/realty?subaction=detail&amp;id=5139234" TargetMode="External"/><Relationship Id="rId15" Type="http://schemas.openxmlformats.org/officeDocument/2006/relationships/hyperlink" Target="https://www.tomsk.ru09.ru/realty?subaction=detail&amp;id=5134126" TargetMode="External"/><Relationship Id="rId23" Type="http://schemas.openxmlformats.org/officeDocument/2006/relationships/hyperlink" Target="https://www.tomsk.ru09.ru/realty?subaction=detail&amp;id=5118276" TargetMode="External"/><Relationship Id="rId28" Type="http://schemas.openxmlformats.org/officeDocument/2006/relationships/hyperlink" Target="https://tomsk.cian.ru/sale/flat/316072258/" TargetMode="External"/><Relationship Id="rId36" Type="http://schemas.openxmlformats.org/officeDocument/2006/relationships/hyperlink" Target="https://www.avito.ru/tomsk/kvartiry/1-k._kvartira_394_m_710_et._7462719327" TargetMode="External"/><Relationship Id="rId49" Type="http://schemas.openxmlformats.org/officeDocument/2006/relationships/hyperlink" Target="https://www.tomsk.ru09.ru/realty?subaction=detail&amp;id=5120692" TargetMode="External"/><Relationship Id="rId57" Type="http://schemas.openxmlformats.org/officeDocument/2006/relationships/hyperlink" Target="https://www.tomsk.ru09.ru/realty?subaction=detail&amp;id=5127286" TargetMode="External"/><Relationship Id="rId10" Type="http://schemas.openxmlformats.org/officeDocument/2006/relationships/hyperlink" Target="https://tomsk.cian.ru/sale/flat/316473202/" TargetMode="External"/><Relationship Id="rId31" Type="http://schemas.openxmlformats.org/officeDocument/2006/relationships/hyperlink" Target="https://tomsk.cian.ru/sale/flat/317576136/" TargetMode="External"/><Relationship Id="rId44" Type="http://schemas.openxmlformats.org/officeDocument/2006/relationships/hyperlink" Target="https://tomsk.cian.ru/sale/flat/318919187/" TargetMode="External"/><Relationship Id="rId52" Type="http://schemas.openxmlformats.org/officeDocument/2006/relationships/hyperlink" Target="https://www.avito.ru/tomsk/kvartiry/1-k._kvartira_35_m_917_et._4624102012" TargetMode="External"/><Relationship Id="rId60" Type="http://schemas.openxmlformats.org/officeDocument/2006/relationships/hyperlink" Target="https://www.tomsk.ru09.ru/realty?subaction=detail&amp;id=5117762" TargetMode="External"/><Relationship Id="rId65" Type="http://schemas.openxmlformats.org/officeDocument/2006/relationships/table" Target="../tables/table1.xml"/><Relationship Id="rId4" Type="http://schemas.openxmlformats.org/officeDocument/2006/relationships/hyperlink" Target="https://www.tomsk.ru09.ru/realty?subaction=detail&amp;id=5134130" TargetMode="External"/><Relationship Id="rId9" Type="http://schemas.openxmlformats.org/officeDocument/2006/relationships/hyperlink" Target="https://www.tomsk.ru09.ru/realty?subaction=detail&amp;id=5118850" TargetMode="External"/><Relationship Id="rId13" Type="http://schemas.openxmlformats.org/officeDocument/2006/relationships/hyperlink" Target="https://www.tomsk.ru09.ru/realty?subaction=detail&amp;id=5101342" TargetMode="External"/><Relationship Id="rId18" Type="http://schemas.openxmlformats.org/officeDocument/2006/relationships/hyperlink" Target="https://www.tomsk.ru09.ru/realty?subaction=detail&amp;id=5131496" TargetMode="External"/><Relationship Id="rId39" Type="http://schemas.openxmlformats.org/officeDocument/2006/relationships/hyperlink" Target="https://tomsk.cian.ru/sale/flat/31612153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omsk.cian.ru/sale/flat/319414784/" TargetMode="External"/><Relationship Id="rId2" Type="http://schemas.openxmlformats.org/officeDocument/2006/relationships/hyperlink" Target="https://www.tomsk.ru09.ru/realty?subaction=detail&amp;id=5140522" TargetMode="External"/><Relationship Id="rId1" Type="http://schemas.openxmlformats.org/officeDocument/2006/relationships/hyperlink" Target="https://www.avito.ru/tomsk/kvartiry/1-k._kvartira_347_m_1517_et._2690072133" TargetMode="External"/><Relationship Id="rId5" Type="http://schemas.openxmlformats.org/officeDocument/2006/relationships/table" Target="../tables/table2.xml"/><Relationship Id="rId4" Type="http://schemas.openxmlformats.org/officeDocument/2006/relationships/hyperlink" Target="https://www.avito.ru/tomsk/kvartiry/1-k._kvartira_347_m_1417_et._7565409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63"/>
  <sheetViews>
    <sheetView tabSelected="1" zoomScale="115" zoomScaleNormal="115" zoomScaleSheetLayoutView="85" workbookViewId="0">
      <pane ySplit="2" topLeftCell="A3" activePane="bottomLeft" state="frozen"/>
      <selection activeCell="D5" sqref="D5"/>
      <selection pane="bottomLeft" activeCell="CH6" sqref="CH6"/>
    </sheetView>
  </sheetViews>
  <sheetFormatPr defaultRowHeight="18.75" outlineLevelCol="1" x14ac:dyDescent="0.3"/>
  <cols>
    <col min="1" max="1" width="3" style="170" customWidth="1"/>
    <col min="2" max="2" width="7.7109375" style="113" customWidth="1"/>
    <col min="3" max="3" width="3.42578125" style="71" hidden="1" customWidth="1" outlineLevel="1"/>
    <col min="4" max="4" width="7" style="70" hidden="1" customWidth="1" outlineLevel="1"/>
    <col min="5" max="5" width="3" style="72" customWidth="1" collapsed="1"/>
    <col min="6" max="6" width="3" style="72" customWidth="1"/>
    <col min="7" max="7" width="2.7109375" customWidth="1"/>
    <col min="8" max="8" width="2.7109375" customWidth="1" outlineLevel="1"/>
    <col min="9" max="9" width="2.7109375" customWidth="1"/>
    <col min="10" max="10" width="2.7109375" hidden="1" customWidth="1" outlineLevel="1"/>
    <col min="11" max="11" width="2.7109375" customWidth="1" collapsed="1"/>
    <col min="12" max="12" width="1" customWidth="1"/>
    <col min="13" max="13" width="2.7109375" hidden="1" customWidth="1" outlineLevel="1"/>
    <col min="14" max="14" width="2.7109375" customWidth="1" collapsed="1"/>
    <col min="15" max="15" width="3.5703125" customWidth="1"/>
    <col min="16" max="16" width="1" style="69" customWidth="1"/>
    <col min="17" max="17" width="2.7109375" hidden="1" customWidth="1" outlineLevel="1"/>
    <col min="18" max="18" width="3" hidden="1" customWidth="1" outlineLevel="1"/>
    <col min="19" max="19" width="1" customWidth="1" collapsed="1"/>
    <col min="20" max="20" width="3.28515625" hidden="1" customWidth="1"/>
    <col min="21" max="21" width="2.7109375" customWidth="1"/>
    <col min="22" max="22" width="3.7109375" customWidth="1"/>
    <col min="23" max="24" width="3.7109375" style="131" hidden="1" customWidth="1" outlineLevel="1"/>
    <col min="25" max="25" width="3.7109375" style="139" hidden="1" customWidth="1" outlineLevel="1"/>
    <col min="26" max="26" width="3.7109375" style="140" hidden="1" customWidth="1" outlineLevel="1"/>
    <col min="27" max="27" width="3.7109375" style="139" hidden="1" customWidth="1" outlineLevel="1"/>
    <col min="28" max="28" width="2.7109375" customWidth="1" collapsed="1"/>
    <col min="29" max="29" width="2.7109375" customWidth="1"/>
    <col min="30" max="32" width="2.7109375" style="72" customWidth="1"/>
    <col min="33" max="33" width="1" style="69" hidden="1" customWidth="1" outlineLevel="1"/>
    <col min="34" max="34" width="2.7109375" style="73" hidden="1" customWidth="1" outlineLevel="1"/>
    <col min="35" max="35" width="2.7109375" style="69" hidden="1" customWidth="1" outlineLevel="1"/>
    <col min="36" max="36" width="2.7109375" style="68" hidden="1" customWidth="1" outlineLevel="1"/>
    <col min="37" max="37" width="2.7109375" style="73" hidden="1" customWidth="1" outlineLevel="1"/>
    <col min="38" max="38" width="2.7109375" style="104" hidden="1" customWidth="1" outlineLevel="1"/>
    <col min="39" max="39" width="1" style="69" hidden="1" customWidth="1" outlineLevel="1"/>
    <col min="40" max="40" width="2.7109375" style="73" hidden="1" customWidth="1" outlineLevel="1"/>
    <col min="41" max="41" width="2.7109375" style="69" hidden="1" customWidth="1" outlineLevel="1"/>
    <col min="42" max="42" width="2.7109375" style="68" hidden="1" customWidth="1" outlineLevel="1"/>
    <col min="43" max="43" width="2.7109375" style="73" hidden="1" customWidth="1" outlineLevel="1"/>
    <col min="44" max="44" width="2.7109375" style="104" hidden="1" customWidth="1" outlineLevel="1"/>
    <col min="45" max="45" width="1" style="69" hidden="1" customWidth="1" outlineLevel="1"/>
    <col min="46" max="46" width="4.140625" style="104" hidden="1" customWidth="1" outlineLevel="1"/>
    <col min="47" max="50" width="2.7109375" style="104" hidden="1" customWidth="1" outlineLevel="1"/>
    <col min="51" max="51" width="5.140625" style="69" customWidth="1" collapsed="1"/>
    <col min="52" max="52" width="2.85546875" style="69" hidden="1" customWidth="1" outlineLevel="1"/>
    <col min="53" max="61" width="2.85546875" style="73" hidden="1" customWidth="1" outlineLevel="1"/>
    <col min="62" max="62" width="11.42578125" style="73" hidden="1" customWidth="1" outlineLevel="1"/>
    <col min="63" max="63" width="9.28515625" style="73" hidden="1" customWidth="1" outlineLevel="1"/>
    <col min="64" max="64" width="20.42578125" style="73" hidden="1" customWidth="1" outlineLevel="1"/>
    <col min="65" max="65" width="12" style="73" hidden="1" customWidth="1" collapsed="1"/>
    <col min="66" max="66" width="10.140625" hidden="1" customWidth="1" outlineLevel="1"/>
    <col min="67" max="67" width="7.7109375" hidden="1" customWidth="1" outlineLevel="1"/>
    <col min="68" max="68" width="13.28515625" style="123" hidden="1" customWidth="1" outlineLevel="1"/>
    <col min="69" max="69" width="12.28515625" style="72" hidden="1" customWidth="1" collapsed="1"/>
    <col min="70" max="70" width="2.7109375" style="73" customWidth="1"/>
    <col min="71" max="71" width="3.42578125" style="139" customWidth="1"/>
    <col min="72" max="72" width="5.85546875" style="182" hidden="1" customWidth="1"/>
    <col min="73" max="73" width="2.42578125" customWidth="1" outlineLevel="1"/>
    <col min="74" max="74" width="9.85546875" style="115" hidden="1" customWidth="1" outlineLevel="1"/>
    <col min="75" max="75" width="9" style="77" hidden="1" customWidth="1"/>
    <col min="76" max="78" width="2.7109375" style="78" customWidth="1"/>
    <col min="79" max="79" width="2.7109375" style="72" customWidth="1"/>
    <col min="80" max="80" width="2.7109375" style="79" hidden="1" customWidth="1"/>
    <col min="81" max="81" width="1" customWidth="1"/>
    <col min="82" max="83" width="3" style="178" hidden="1" customWidth="1" outlineLevel="1"/>
    <col min="84" max="84" width="3" style="75" hidden="1" customWidth="1" outlineLevel="1"/>
    <col min="85" max="85" width="1" hidden="1" customWidth="1" outlineLevel="1"/>
    <col min="86" max="86" width="25" style="161" customWidth="1" collapsed="1"/>
    <col min="87" max="87" width="22.42578125" style="159" customWidth="1"/>
    <col min="88" max="88" width="4.28515625" style="146" hidden="1" customWidth="1" outlineLevel="1"/>
    <col min="89" max="89" width="4.28515625" style="169" hidden="1" customWidth="1" outlineLevel="1"/>
    <col min="90" max="90" width="24.85546875" style="113" hidden="1" customWidth="1" outlineLevel="1"/>
    <col min="91" max="91" width="3.42578125" style="143" hidden="1" customWidth="1" collapsed="1"/>
    <col min="92" max="94" width="4.140625" customWidth="1"/>
    <col min="95" max="95" width="3" hidden="1" customWidth="1" outlineLevel="1"/>
    <col min="96" max="96" width="3" style="108" hidden="1" customWidth="1" outlineLevel="1"/>
    <col min="97" max="97" width="4.42578125" style="147" hidden="1" customWidth="1" outlineLevel="1"/>
    <col min="98" max="98" width="3" style="16" customWidth="1" collapsed="1"/>
    <col min="99" max="16384" width="9.140625" style="16"/>
  </cols>
  <sheetData>
    <row r="1" spans="1:97" ht="56.25" customHeight="1" x14ac:dyDescent="0.3">
      <c r="B1" s="61"/>
      <c r="C1" s="70"/>
      <c r="D1" s="72"/>
      <c r="G1" s="69"/>
      <c r="H1" s="73"/>
      <c r="I1" s="74"/>
      <c r="J1" s="76"/>
      <c r="K1" s="76"/>
      <c r="L1" s="98"/>
      <c r="M1" s="73"/>
      <c r="N1" s="150">
        <f>N62</f>
        <v>4727857.1428571427</v>
      </c>
      <c r="O1" s="150">
        <f>O62</f>
        <v>129955.9228569813</v>
      </c>
      <c r="P1" s="151"/>
      <c r="Q1" s="150" t="e">
        <f>Q62</f>
        <v>#DIV/0!</v>
      </c>
      <c r="R1" s="150" t="e">
        <f>R62</f>
        <v>#DIV/0!</v>
      </c>
      <c r="S1" s="151"/>
      <c r="T1" s="152"/>
      <c r="U1" s="150">
        <f>U62</f>
        <v>4661428.5714285718</v>
      </c>
      <c r="V1" s="150">
        <f>V62</f>
        <v>127943.93593553077</v>
      </c>
      <c r="W1" s="153"/>
      <c r="X1" s="150" t="e">
        <f>X62</f>
        <v>#DIV/0!</v>
      </c>
      <c r="Y1" s="72"/>
      <c r="Z1" s="136"/>
      <c r="AA1" s="72"/>
      <c r="AB1" s="80"/>
      <c r="AC1" s="80"/>
      <c r="AD1" s="80"/>
      <c r="AE1" s="80"/>
      <c r="AF1" s="81"/>
      <c r="AG1" s="98"/>
      <c r="AH1" s="196"/>
      <c r="AI1" s="196"/>
      <c r="AJ1" s="196"/>
      <c r="AK1" s="196"/>
      <c r="AL1" s="196"/>
      <c r="AM1" s="98"/>
      <c r="AN1" s="196"/>
      <c r="AO1" s="196"/>
      <c r="AP1" s="196"/>
      <c r="AQ1" s="196"/>
      <c r="AR1" s="196"/>
      <c r="AS1" s="98"/>
      <c r="AT1" s="163"/>
      <c r="AU1" s="163"/>
      <c r="AV1" s="163"/>
      <c r="AW1" s="163"/>
      <c r="AX1" s="163"/>
      <c r="AY1" s="98"/>
      <c r="AZ1" s="72"/>
      <c r="BA1" s="72"/>
      <c r="BB1" s="75"/>
      <c r="BC1" s="72"/>
      <c r="BD1" s="72"/>
      <c r="BE1" s="68"/>
      <c r="BF1" s="68"/>
      <c r="BG1" s="68"/>
      <c r="BH1" s="72"/>
      <c r="BI1" s="68"/>
      <c r="BJ1" s="69"/>
      <c r="BK1" s="69"/>
      <c r="BM1" s="69"/>
      <c r="BN1" s="77"/>
      <c r="BO1" s="78"/>
      <c r="BP1" s="122"/>
      <c r="BQ1" s="78"/>
      <c r="BR1" s="79"/>
      <c r="BS1" s="68"/>
      <c r="BT1" s="180"/>
      <c r="BU1" s="73"/>
      <c r="BV1" s="69"/>
      <c r="BW1" s="73"/>
      <c r="BX1" s="73"/>
      <c r="BY1" s="73"/>
      <c r="BZ1" s="105"/>
      <c r="CA1" s="105"/>
      <c r="CB1" s="73"/>
      <c r="CC1" s="98"/>
      <c r="CF1" s="73"/>
      <c r="CG1" s="98"/>
      <c r="CH1" s="154"/>
      <c r="CI1" s="154"/>
      <c r="CJ1" s="119"/>
      <c r="CK1" s="166"/>
      <c r="CL1" s="119"/>
      <c r="CM1" s="141"/>
      <c r="CN1" s="86"/>
      <c r="CO1" s="95"/>
      <c r="CP1" s="95"/>
      <c r="CQ1" s="94"/>
      <c r="CR1" s="94"/>
    </row>
    <row r="2" spans="1:97" s="14" customFormat="1" ht="120" customHeight="1" x14ac:dyDescent="0.25">
      <c r="A2" s="171" t="s">
        <v>17</v>
      </c>
      <c r="B2" s="1" t="s">
        <v>21</v>
      </c>
      <c r="C2" s="1" t="s">
        <v>18</v>
      </c>
      <c r="D2" s="2" t="s">
        <v>55</v>
      </c>
      <c r="E2" s="176" t="s">
        <v>2</v>
      </c>
      <c r="F2" s="3" t="s">
        <v>1</v>
      </c>
      <c r="G2" s="4" t="s">
        <v>58</v>
      </c>
      <c r="H2" s="4" t="s">
        <v>60</v>
      </c>
      <c r="I2" s="29" t="s">
        <v>59</v>
      </c>
      <c r="J2" s="5" t="s">
        <v>37</v>
      </c>
      <c r="K2" s="5" t="s">
        <v>56</v>
      </c>
      <c r="L2" s="99" t="s">
        <v>71</v>
      </c>
      <c r="M2" s="6" t="s">
        <v>65</v>
      </c>
      <c r="N2" s="6" t="s">
        <v>109</v>
      </c>
      <c r="O2" s="7" t="s">
        <v>77</v>
      </c>
      <c r="P2" s="99" t="s">
        <v>73</v>
      </c>
      <c r="Q2" s="6" t="s">
        <v>101</v>
      </c>
      <c r="R2" s="7" t="s">
        <v>102</v>
      </c>
      <c r="S2" s="99" t="s">
        <v>72</v>
      </c>
      <c r="T2" s="101" t="s">
        <v>75</v>
      </c>
      <c r="U2" s="8" t="s">
        <v>74</v>
      </c>
      <c r="V2" s="9" t="s">
        <v>78</v>
      </c>
      <c r="W2" s="4" t="s">
        <v>95</v>
      </c>
      <c r="X2" s="4" t="s">
        <v>93</v>
      </c>
      <c r="Y2" s="10" t="s">
        <v>79</v>
      </c>
      <c r="Z2" s="129" t="s">
        <v>96</v>
      </c>
      <c r="AA2" s="10" t="s">
        <v>94</v>
      </c>
      <c r="AB2" s="11" t="s">
        <v>76</v>
      </c>
      <c r="AC2" s="11" t="s">
        <v>80</v>
      </c>
      <c r="AD2" s="11" t="s">
        <v>84</v>
      </c>
      <c r="AE2" s="11" t="s">
        <v>85</v>
      </c>
      <c r="AF2" s="12" t="s">
        <v>87</v>
      </c>
      <c r="AG2" s="99" t="s">
        <v>100</v>
      </c>
      <c r="AH2" s="96" t="s">
        <v>81</v>
      </c>
      <c r="AI2" s="12" t="s">
        <v>82</v>
      </c>
      <c r="AJ2" s="12" t="s">
        <v>83</v>
      </c>
      <c r="AK2" s="12" t="s">
        <v>86</v>
      </c>
      <c r="AL2" s="12" t="s">
        <v>88</v>
      </c>
      <c r="AM2" s="99" t="s">
        <v>103</v>
      </c>
      <c r="AN2" s="96" t="s">
        <v>123</v>
      </c>
      <c r="AO2" s="12" t="s">
        <v>124</v>
      </c>
      <c r="AP2" s="12" t="s">
        <v>106</v>
      </c>
      <c r="AQ2" s="12" t="s">
        <v>107</v>
      </c>
      <c r="AR2" s="12" t="s">
        <v>108</v>
      </c>
      <c r="AS2" s="99" t="s">
        <v>111</v>
      </c>
      <c r="AT2" s="96" t="s">
        <v>112</v>
      </c>
      <c r="AU2" s="12" t="s">
        <v>113</v>
      </c>
      <c r="AV2" s="12" t="s">
        <v>114</v>
      </c>
      <c r="AW2" s="12" t="s">
        <v>115</v>
      </c>
      <c r="AX2" s="12" t="s">
        <v>110</v>
      </c>
      <c r="AY2" s="99" t="s">
        <v>90</v>
      </c>
      <c r="AZ2" s="3" t="s">
        <v>32</v>
      </c>
      <c r="BA2" s="3" t="s">
        <v>57</v>
      </c>
      <c r="BB2" s="100" t="s">
        <v>29</v>
      </c>
      <c r="BC2" s="3" t="s">
        <v>27</v>
      </c>
      <c r="BD2" s="3" t="s">
        <v>28</v>
      </c>
      <c r="BE2" s="4" t="s">
        <v>31</v>
      </c>
      <c r="BF2" s="4" t="s">
        <v>61</v>
      </c>
      <c r="BG2" s="4" t="s">
        <v>62</v>
      </c>
      <c r="BH2" s="4" t="s">
        <v>30</v>
      </c>
      <c r="BI2" s="4" t="s">
        <v>23</v>
      </c>
      <c r="BJ2" s="4" t="s">
        <v>24</v>
      </c>
      <c r="BK2" s="4" t="s">
        <v>25</v>
      </c>
      <c r="BL2" s="4" t="s">
        <v>39</v>
      </c>
      <c r="BM2" s="4" t="s">
        <v>5</v>
      </c>
      <c r="BN2" s="4" t="s">
        <v>6</v>
      </c>
      <c r="BO2" s="4" t="s">
        <v>10</v>
      </c>
      <c r="BP2" s="4" t="s">
        <v>64</v>
      </c>
      <c r="BQ2" s="4" t="s">
        <v>89</v>
      </c>
      <c r="BR2" s="4" t="s">
        <v>63</v>
      </c>
      <c r="BS2" s="4" t="s">
        <v>12</v>
      </c>
      <c r="BT2" s="114" t="s">
        <v>118</v>
      </c>
      <c r="BU2" s="4" t="s">
        <v>22</v>
      </c>
      <c r="BV2" s="114" t="s">
        <v>3</v>
      </c>
      <c r="BW2" s="4" t="s">
        <v>7</v>
      </c>
      <c r="BX2" s="4" t="s">
        <v>9</v>
      </c>
      <c r="BY2" s="4" t="s">
        <v>4</v>
      </c>
      <c r="BZ2" s="106" t="s">
        <v>53</v>
      </c>
      <c r="CA2" s="106" t="s">
        <v>54</v>
      </c>
      <c r="CB2" s="4" t="s">
        <v>26</v>
      </c>
      <c r="CC2" s="99" t="s">
        <v>50</v>
      </c>
      <c r="CD2" s="10" t="s">
        <v>116</v>
      </c>
      <c r="CE2" s="10" t="s">
        <v>67</v>
      </c>
      <c r="CF2" s="4" t="s">
        <v>66</v>
      </c>
      <c r="CG2" s="99" t="s">
        <v>91</v>
      </c>
      <c r="CH2" s="13" t="s">
        <v>11</v>
      </c>
      <c r="CI2" s="13" t="s">
        <v>52</v>
      </c>
      <c r="CJ2" s="162" t="s">
        <v>98</v>
      </c>
      <c r="CK2" s="167" t="s">
        <v>119</v>
      </c>
      <c r="CL2" s="13" t="s">
        <v>0</v>
      </c>
      <c r="CM2" s="4" t="s">
        <v>97</v>
      </c>
      <c r="CN2" s="82" t="s">
        <v>36</v>
      </c>
      <c r="CO2" s="83" t="s">
        <v>15</v>
      </c>
      <c r="CP2" s="84" t="s">
        <v>16</v>
      </c>
      <c r="CQ2" s="85" t="s">
        <v>19</v>
      </c>
      <c r="CR2" s="85" t="s">
        <v>20</v>
      </c>
      <c r="CS2" s="148" t="s">
        <v>99</v>
      </c>
    </row>
    <row r="3" spans="1:97" s="17" customFormat="1" ht="123" customHeight="1" x14ac:dyDescent="0.25">
      <c r="A3" s="172">
        <v>2024</v>
      </c>
      <c r="B3" s="15" t="s">
        <v>197</v>
      </c>
      <c r="C3" s="31"/>
      <c r="D3" s="34"/>
      <c r="E3" s="53" t="s">
        <v>198</v>
      </c>
      <c r="F3" s="34" t="s">
        <v>34</v>
      </c>
      <c r="G3" s="18" t="s">
        <v>199</v>
      </c>
      <c r="H3" s="20"/>
      <c r="I3" s="164" t="s">
        <v>134</v>
      </c>
      <c r="J3" s="37"/>
      <c r="K3" s="21">
        <v>34.200000000000003</v>
      </c>
      <c r="L3" s="99"/>
      <c r="M3" s="43"/>
      <c r="N3" s="43">
        <v>3990000</v>
      </c>
      <c r="O3" s="23">
        <f>Таблица4[[#This Row],[Цена в об-нии2]]/Таблица4[[#This Row],[S м2]]</f>
        <v>116666.66666666666</v>
      </c>
      <c r="P3" s="99"/>
      <c r="Q3" s="43"/>
      <c r="R3" s="44"/>
      <c r="S3" s="99"/>
      <c r="T3" s="102"/>
      <c r="U3" s="24">
        <f>Таблица4[[#This Row],[Цена в об-нии2]]</f>
        <v>3990000</v>
      </c>
      <c r="V3" s="25">
        <f>Таблица4[[#This Row],[За квадрат (1)]]</f>
        <v>116666.66666666666</v>
      </c>
      <c r="W3" s="130"/>
      <c r="X3" s="48"/>
      <c r="Y3" s="48"/>
      <c r="Z3" s="130"/>
      <c r="AA3" s="48"/>
      <c r="AB3" s="45">
        <v>5000000</v>
      </c>
      <c r="AC3" s="45">
        <f>Таблица4[[#This Row],[Старая цена (1)]]/Таблица4[[#This Row],[S м2]]</f>
        <v>146198.83040935671</v>
      </c>
      <c r="AD3" s="45">
        <f>Таблица4[[#This Row],[Старая цена (1)]]-Таблица4[[#This Row],[Цена в об-нии2]]</f>
        <v>1010000</v>
      </c>
      <c r="AE3" s="45">
        <f>Таблица4[[#This Row],[Стар. за квадрат (1)]]-Таблица4[[#This Row],[За квадрат (1)]]</f>
        <v>29532.163742690056</v>
      </c>
      <c r="AF3" s="46">
        <f>Таблица4[[#This Row],[Цена в об-нии2]]/Таблица4[[#This Row],[Старая цена (1)]]-1</f>
        <v>-0.20199999999999996</v>
      </c>
      <c r="AG3" s="99"/>
      <c r="AH3" s="97"/>
      <c r="AI3" s="46"/>
      <c r="AJ3" s="46"/>
      <c r="AK3" s="46"/>
      <c r="AL3" s="46"/>
      <c r="AM3" s="99"/>
      <c r="AN3" s="97"/>
      <c r="AO3" s="46"/>
      <c r="AP3" s="46"/>
      <c r="AQ3" s="46"/>
      <c r="AR3" s="46"/>
      <c r="AS3" s="99"/>
      <c r="AT3" s="26"/>
      <c r="AU3" s="26"/>
      <c r="AV3" s="26"/>
      <c r="AW3" s="26"/>
      <c r="AX3" s="28"/>
      <c r="AY3" s="99"/>
      <c r="AZ3" s="33"/>
      <c r="BA3" s="33"/>
      <c r="BB3" s="19"/>
      <c r="BC3" s="33"/>
      <c r="BD3" s="33"/>
      <c r="BE3" s="51"/>
      <c r="BF3" s="51"/>
      <c r="BG3" s="51"/>
      <c r="BH3" s="42"/>
      <c r="BI3" s="42"/>
      <c r="BJ3" s="42"/>
      <c r="BK3" s="42"/>
      <c r="BL3" s="41"/>
      <c r="BM3" s="42"/>
      <c r="BN3" s="41"/>
      <c r="BO3" s="47"/>
      <c r="BP3" s="41"/>
      <c r="BQ3" s="50"/>
      <c r="BR3" s="41" t="s">
        <v>14</v>
      </c>
      <c r="BS3" s="41" t="s">
        <v>13</v>
      </c>
      <c r="BT3" s="40"/>
      <c r="BU3" s="41" t="s">
        <v>8</v>
      </c>
      <c r="BV3" s="40"/>
      <c r="BW3" s="41"/>
      <c r="BX3" s="41" t="s">
        <v>14</v>
      </c>
      <c r="BY3" s="41" t="s">
        <v>130</v>
      </c>
      <c r="BZ3" s="107">
        <v>4</v>
      </c>
      <c r="CA3" s="107">
        <v>0</v>
      </c>
      <c r="CB3" s="41" t="s">
        <v>13</v>
      </c>
      <c r="CC3" s="99"/>
      <c r="CD3" s="177"/>
      <c r="CE3" s="177"/>
      <c r="CF3" s="41"/>
      <c r="CG3" s="99"/>
      <c r="CH3" s="155" t="s">
        <v>332</v>
      </c>
      <c r="CI3" s="156" t="s">
        <v>311</v>
      </c>
      <c r="CJ3" s="144"/>
      <c r="CK3" s="191">
        <v>7</v>
      </c>
      <c r="CL3" s="49" t="s">
        <v>200</v>
      </c>
      <c r="CM3" s="188"/>
      <c r="CN3" s="125" t="s">
        <v>201</v>
      </c>
      <c r="CO3" s="124" t="s">
        <v>203</v>
      </c>
      <c r="CP3" s="120" t="s">
        <v>202</v>
      </c>
      <c r="CQ3" s="91"/>
      <c r="CR3" s="91"/>
      <c r="CS3" s="149"/>
    </row>
    <row r="4" spans="1:97" s="17" customFormat="1" ht="134.25" customHeight="1" x14ac:dyDescent="0.25">
      <c r="A4" s="172">
        <v>2018</v>
      </c>
      <c r="B4" s="15" t="s">
        <v>127</v>
      </c>
      <c r="C4" s="31"/>
      <c r="D4" s="34"/>
      <c r="E4" s="53" t="s">
        <v>135</v>
      </c>
      <c r="F4" s="34" t="s">
        <v>34</v>
      </c>
      <c r="G4" s="18" t="s">
        <v>136</v>
      </c>
      <c r="H4" s="20"/>
      <c r="I4" s="164" t="s">
        <v>134</v>
      </c>
      <c r="J4" s="37"/>
      <c r="K4" s="21">
        <v>36</v>
      </c>
      <c r="L4" s="99"/>
      <c r="M4" s="43"/>
      <c r="N4" s="43">
        <v>4490000</v>
      </c>
      <c r="O4" s="23">
        <f>Таблица4[[#This Row],[Цена в об-нии2]]/Таблица4[[#This Row],[S м2]]</f>
        <v>124722.22222222222</v>
      </c>
      <c r="P4" s="99"/>
      <c r="Q4" s="22"/>
      <c r="R4" s="43"/>
      <c r="S4" s="99"/>
      <c r="T4" s="102"/>
      <c r="U4" s="24">
        <f>Таблица4[[#This Row],[Цена в об-нии2]]</f>
        <v>4490000</v>
      </c>
      <c r="V4" s="25">
        <f>Таблица4[[#This Row],[За квадрат (1)]]</f>
        <v>124722.22222222222</v>
      </c>
      <c r="W4" s="130"/>
      <c r="X4" s="48"/>
      <c r="Y4" s="48"/>
      <c r="Z4" s="130"/>
      <c r="AA4" s="48"/>
      <c r="AB4" s="45">
        <v>4550000</v>
      </c>
      <c r="AC4" s="26">
        <f>Таблица4[[#This Row],[Старая цена (1)]]/Таблица4[[#This Row],[S м2]]</f>
        <v>126388.88888888889</v>
      </c>
      <c r="AD4" s="26">
        <f>Таблица4[[#This Row],[Старая цена (1)]]-Таблица4[[#This Row],[Цена в об-нии2]]</f>
        <v>60000</v>
      </c>
      <c r="AE4" s="26">
        <f>Таблица4[[#This Row],[Стар. за квадрат (1)]]-Таблица4[[#This Row],[За квадрат (1)]]</f>
        <v>1666.6666666666715</v>
      </c>
      <c r="AF4" s="28">
        <f>Таблица4[[#This Row],[Цена в об-нии2]]/Таблица4[[#This Row],[Старая цена (1)]]-1</f>
        <v>-1.318681318681314E-2</v>
      </c>
      <c r="AG4" s="99"/>
      <c r="AH4" s="97"/>
      <c r="AI4" s="45"/>
      <c r="AJ4" s="45"/>
      <c r="AK4" s="45"/>
      <c r="AL4" s="46"/>
      <c r="AM4" s="99"/>
      <c r="AN4" s="97"/>
      <c r="AO4" s="46"/>
      <c r="AP4" s="46"/>
      <c r="AQ4" s="46"/>
      <c r="AR4" s="46"/>
      <c r="AS4" s="99"/>
      <c r="AT4" s="26"/>
      <c r="AU4" s="26"/>
      <c r="AV4" s="26"/>
      <c r="AW4" s="26"/>
      <c r="AX4" s="28"/>
      <c r="AY4" s="99"/>
      <c r="AZ4" s="33"/>
      <c r="BA4" s="33"/>
      <c r="BB4" s="19"/>
      <c r="BC4" s="33"/>
      <c r="BD4" s="33"/>
      <c r="BE4" s="51"/>
      <c r="BF4" s="51"/>
      <c r="BG4" s="51"/>
      <c r="BH4" s="42"/>
      <c r="BI4" s="42"/>
      <c r="BJ4" s="42"/>
      <c r="BK4" s="42"/>
      <c r="BL4" s="41"/>
      <c r="BM4" s="42"/>
      <c r="BN4" s="41"/>
      <c r="BO4" s="47"/>
      <c r="BP4" s="41"/>
      <c r="BQ4" s="50"/>
      <c r="BR4" s="41" t="s">
        <v>14</v>
      </c>
      <c r="BS4" s="41" t="s">
        <v>13</v>
      </c>
      <c r="BT4" s="40"/>
      <c r="BU4" s="41" t="s">
        <v>13</v>
      </c>
      <c r="BV4" s="40"/>
      <c r="BW4" s="41"/>
      <c r="BX4" s="41" t="s">
        <v>14</v>
      </c>
      <c r="BY4" s="41" t="s">
        <v>130</v>
      </c>
      <c r="BZ4" s="107">
        <v>3</v>
      </c>
      <c r="CA4" s="107">
        <v>3</v>
      </c>
      <c r="CB4" s="41"/>
      <c r="CC4" s="99"/>
      <c r="CD4" s="177"/>
      <c r="CE4" s="177"/>
      <c r="CF4" s="41"/>
      <c r="CG4" s="99"/>
      <c r="CH4" s="155" t="s">
        <v>139</v>
      </c>
      <c r="CI4" s="156" t="s">
        <v>302</v>
      </c>
      <c r="CJ4" s="144"/>
      <c r="CK4" s="191">
        <v>7</v>
      </c>
      <c r="CL4" s="49" t="s">
        <v>137</v>
      </c>
      <c r="CM4" s="142"/>
      <c r="CN4" s="125" t="s">
        <v>138</v>
      </c>
      <c r="CO4" s="124"/>
      <c r="CP4" s="120" t="s">
        <v>140</v>
      </c>
      <c r="CQ4" s="91"/>
      <c r="CR4" s="91"/>
      <c r="CS4" s="149"/>
    </row>
    <row r="5" spans="1:97" s="17" customFormat="1" ht="115.5" customHeight="1" x14ac:dyDescent="0.25">
      <c r="A5" s="172">
        <v>2020</v>
      </c>
      <c r="B5" s="15" t="s">
        <v>127</v>
      </c>
      <c r="C5" s="31"/>
      <c r="D5" s="34"/>
      <c r="E5" s="53" t="s">
        <v>176</v>
      </c>
      <c r="F5" s="34" t="s">
        <v>34</v>
      </c>
      <c r="G5" s="18" t="s">
        <v>129</v>
      </c>
      <c r="H5" s="20"/>
      <c r="I5" s="164" t="s">
        <v>134</v>
      </c>
      <c r="J5" s="37"/>
      <c r="K5" s="21">
        <v>36</v>
      </c>
      <c r="L5" s="99"/>
      <c r="M5" s="43"/>
      <c r="N5" s="43">
        <v>4490000</v>
      </c>
      <c r="O5" s="23">
        <f>Таблица4[[#This Row],[Цена в об-нии2]]/Таблица4[[#This Row],[S м2]]</f>
        <v>124722.22222222222</v>
      </c>
      <c r="P5" s="99"/>
      <c r="Q5" s="43"/>
      <c r="R5" s="44"/>
      <c r="S5" s="99"/>
      <c r="T5" s="102"/>
      <c r="U5" s="24">
        <f>Таблица4[[#This Row],[Цена в об-нии2]]</f>
        <v>4490000</v>
      </c>
      <c r="V5" s="25">
        <f>Таблица4[[#This Row],[За квадрат (1)]]</f>
        <v>124722.22222222222</v>
      </c>
      <c r="W5" s="130"/>
      <c r="X5" s="48"/>
      <c r="Y5" s="48"/>
      <c r="Z5" s="130"/>
      <c r="AA5" s="48"/>
      <c r="AB5" s="45">
        <v>4550000</v>
      </c>
      <c r="AC5" s="45">
        <f>Таблица4[[#This Row],[Старая цена (1)]]/Таблица4[[#This Row],[S м2]]</f>
        <v>126388.88888888889</v>
      </c>
      <c r="AD5" s="45">
        <f>Таблица4[[#This Row],[Старая цена (1)]]-Таблица4[[#This Row],[Цена в об-нии2]]</f>
        <v>60000</v>
      </c>
      <c r="AE5" s="45">
        <f>Таблица4[[#This Row],[Стар. за квадрат (1)]]-Таблица4[[#This Row],[За квадрат (1)]]</f>
        <v>1666.6666666666715</v>
      </c>
      <c r="AF5" s="46">
        <f>Таблица4[[#This Row],[Цена в об-нии2]]/Таблица4[[#This Row],[Старая цена (1)]]-1</f>
        <v>-1.318681318681314E-2</v>
      </c>
      <c r="AG5" s="99"/>
      <c r="AH5" s="97"/>
      <c r="AI5" s="46"/>
      <c r="AJ5" s="46"/>
      <c r="AK5" s="46"/>
      <c r="AL5" s="46"/>
      <c r="AM5" s="99"/>
      <c r="AN5" s="97"/>
      <c r="AO5" s="46"/>
      <c r="AP5" s="46"/>
      <c r="AQ5" s="46"/>
      <c r="AR5" s="46"/>
      <c r="AS5" s="99"/>
      <c r="AT5" s="26"/>
      <c r="AU5" s="26"/>
      <c r="AV5" s="26"/>
      <c r="AW5" s="26"/>
      <c r="AX5" s="28"/>
      <c r="AY5" s="99"/>
      <c r="AZ5" s="33"/>
      <c r="BA5" s="33"/>
      <c r="BB5" s="19"/>
      <c r="BC5" s="33"/>
      <c r="BD5" s="33"/>
      <c r="BE5" s="51"/>
      <c r="BF5" s="51"/>
      <c r="BG5" s="51"/>
      <c r="BH5" s="42"/>
      <c r="BI5" s="42"/>
      <c r="BJ5" s="42"/>
      <c r="BK5" s="42"/>
      <c r="BL5" s="41"/>
      <c r="BM5" s="42"/>
      <c r="BN5" s="41"/>
      <c r="BO5" s="47"/>
      <c r="BP5" s="41"/>
      <c r="BQ5" s="50"/>
      <c r="BR5" s="41" t="s">
        <v>14</v>
      </c>
      <c r="BS5" s="41" t="s">
        <v>13</v>
      </c>
      <c r="BT5" s="40"/>
      <c r="BU5" s="41" t="s">
        <v>13</v>
      </c>
      <c r="BV5" s="40"/>
      <c r="BW5" s="41"/>
      <c r="BX5" s="41" t="s">
        <v>14</v>
      </c>
      <c r="BY5" s="41" t="s">
        <v>8</v>
      </c>
      <c r="BZ5" s="107">
        <v>4</v>
      </c>
      <c r="CA5" s="107">
        <v>1</v>
      </c>
      <c r="CB5" s="41" t="s">
        <v>13</v>
      </c>
      <c r="CC5" s="99"/>
      <c r="CD5" s="177"/>
      <c r="CE5" s="177"/>
      <c r="CF5" s="41"/>
      <c r="CG5" s="99"/>
      <c r="CH5" s="155" t="s">
        <v>139</v>
      </c>
      <c r="CI5" s="156" t="s">
        <v>308</v>
      </c>
      <c r="CJ5" s="144"/>
      <c r="CK5" s="191">
        <v>7</v>
      </c>
      <c r="CL5" s="49" t="s">
        <v>137</v>
      </c>
      <c r="CM5" s="142"/>
      <c r="CN5" s="125" t="s">
        <v>177</v>
      </c>
      <c r="CO5" s="124"/>
      <c r="CP5" s="120" t="s">
        <v>178</v>
      </c>
      <c r="CQ5" s="91"/>
      <c r="CR5" s="91"/>
      <c r="CS5" s="149"/>
    </row>
    <row r="6" spans="1:97" s="17" customFormat="1" ht="157.5" customHeight="1" x14ac:dyDescent="0.25">
      <c r="A6" s="172">
        <v>2018</v>
      </c>
      <c r="B6" s="15" t="s">
        <v>127</v>
      </c>
      <c r="C6" s="31"/>
      <c r="D6" s="34"/>
      <c r="E6" s="53" t="s">
        <v>170</v>
      </c>
      <c r="F6" s="34" t="s">
        <v>34</v>
      </c>
      <c r="G6" s="18" t="s">
        <v>171</v>
      </c>
      <c r="H6" s="20"/>
      <c r="I6" s="164">
        <v>1</v>
      </c>
      <c r="J6" s="37"/>
      <c r="K6" s="21">
        <v>38</v>
      </c>
      <c r="L6" s="99"/>
      <c r="M6" s="43"/>
      <c r="N6" s="43">
        <v>4550000</v>
      </c>
      <c r="O6" s="23">
        <f>Таблица4[[#This Row],[Цена в об-нии2]]/Таблица4[[#This Row],[S м2]]</f>
        <v>119736.84210526316</v>
      </c>
      <c r="P6" s="99"/>
      <c r="Q6" s="22"/>
      <c r="R6" s="43"/>
      <c r="S6" s="99"/>
      <c r="T6" s="102"/>
      <c r="U6" s="24">
        <f>Таблица4[[#This Row],[Цена в об-нии2]]</f>
        <v>4550000</v>
      </c>
      <c r="V6" s="25">
        <f>Таблица4[[#This Row],[За квадрат (1)]]</f>
        <v>119736.84210526316</v>
      </c>
      <c r="W6" s="130"/>
      <c r="X6" s="48"/>
      <c r="Y6" s="48"/>
      <c r="Z6" s="130"/>
      <c r="AA6" s="48"/>
      <c r="AB6" s="45">
        <v>4780000</v>
      </c>
      <c r="AC6" s="26">
        <f>Таблица4[[#This Row],[Старая цена (1)]]/Таблица4[[#This Row],[S м2]]</f>
        <v>125789.47368421052</v>
      </c>
      <c r="AD6" s="26">
        <f>Таблица4[[#This Row],[Старая цена (1)]]-Таблица4[[#This Row],[Цена в об-нии2]]</f>
        <v>230000</v>
      </c>
      <c r="AE6" s="26">
        <f>Таблица4[[#This Row],[Стар. за квадрат (1)]]-Таблица4[[#This Row],[За квадрат (1)]]</f>
        <v>6052.6315789473592</v>
      </c>
      <c r="AF6" s="28">
        <f>Таблица4[[#This Row],[Цена в об-нии2]]/Таблица4[[#This Row],[Старая цена (1)]]-1</f>
        <v>-4.8117154811715523E-2</v>
      </c>
      <c r="AG6" s="99"/>
      <c r="AH6" s="97"/>
      <c r="AI6" s="45"/>
      <c r="AJ6" s="45"/>
      <c r="AK6" s="45"/>
      <c r="AL6" s="46"/>
      <c r="AM6" s="99"/>
      <c r="AN6" s="97"/>
      <c r="AO6" s="45"/>
      <c r="AP6" s="45"/>
      <c r="AQ6" s="45"/>
      <c r="AR6" s="46"/>
      <c r="AS6" s="99"/>
      <c r="AT6" s="26"/>
      <c r="AU6" s="26"/>
      <c r="AV6" s="26"/>
      <c r="AW6" s="26"/>
      <c r="AX6" s="28"/>
      <c r="AY6" s="99"/>
      <c r="AZ6" s="33"/>
      <c r="BA6" s="33"/>
      <c r="BB6" s="19"/>
      <c r="BC6" s="33"/>
      <c r="BD6" s="33"/>
      <c r="BE6" s="51"/>
      <c r="BF6" s="51"/>
      <c r="BG6" s="51"/>
      <c r="BH6" s="42"/>
      <c r="BI6" s="42"/>
      <c r="BJ6" s="42"/>
      <c r="BK6" s="42"/>
      <c r="BL6" s="41"/>
      <c r="BM6" s="42"/>
      <c r="BN6" s="41"/>
      <c r="BO6" s="47"/>
      <c r="BP6" s="41"/>
      <c r="BQ6" s="50"/>
      <c r="BR6" s="41" t="s">
        <v>14</v>
      </c>
      <c r="BS6" s="41" t="s">
        <v>13</v>
      </c>
      <c r="BT6" s="40"/>
      <c r="BU6" s="41" t="s">
        <v>13</v>
      </c>
      <c r="BV6" s="40"/>
      <c r="BW6" s="41"/>
      <c r="BX6" s="41" t="s">
        <v>14</v>
      </c>
      <c r="BY6" s="41" t="s">
        <v>172</v>
      </c>
      <c r="BZ6" s="107">
        <v>3</v>
      </c>
      <c r="CA6" s="107">
        <v>3</v>
      </c>
      <c r="CB6" s="41" t="s">
        <v>13</v>
      </c>
      <c r="CC6" s="99"/>
      <c r="CD6" s="177"/>
      <c r="CE6" s="177"/>
      <c r="CF6" s="41"/>
      <c r="CG6" s="99"/>
      <c r="CH6" s="155" t="s">
        <v>331</v>
      </c>
      <c r="CI6" s="156" t="s">
        <v>307</v>
      </c>
      <c r="CJ6" s="144"/>
      <c r="CK6" s="191">
        <v>7</v>
      </c>
      <c r="CL6" s="49" t="s">
        <v>173</v>
      </c>
      <c r="CM6" s="142"/>
      <c r="CN6" s="125" t="s">
        <v>174</v>
      </c>
      <c r="CO6" s="124"/>
      <c r="CP6" s="120" t="s">
        <v>175</v>
      </c>
      <c r="CQ6" s="91"/>
      <c r="CR6" s="91"/>
      <c r="CS6" s="149"/>
    </row>
    <row r="7" spans="1:97" s="17" customFormat="1" ht="123.75" customHeight="1" x14ac:dyDescent="0.25">
      <c r="A7" s="172">
        <v>2022</v>
      </c>
      <c r="B7" s="15" t="s">
        <v>127</v>
      </c>
      <c r="C7" s="31"/>
      <c r="D7" s="34"/>
      <c r="E7" s="53" t="s">
        <v>125</v>
      </c>
      <c r="F7" s="34" t="s">
        <v>34</v>
      </c>
      <c r="G7" s="18" t="s">
        <v>129</v>
      </c>
      <c r="H7" s="20"/>
      <c r="I7" s="164">
        <v>1</v>
      </c>
      <c r="J7" s="37"/>
      <c r="K7" s="21">
        <v>34.700000000000003</v>
      </c>
      <c r="L7" s="99"/>
      <c r="M7" s="43"/>
      <c r="N7" s="43">
        <v>4550000</v>
      </c>
      <c r="O7" s="23">
        <f>Таблица4[[#This Row],[Цена в об-нии2]]/Таблица4[[#This Row],[S м2]]</f>
        <v>131123.91930835735</v>
      </c>
      <c r="P7" s="99"/>
      <c r="Q7" s="22"/>
      <c r="R7" s="44"/>
      <c r="S7" s="99"/>
      <c r="T7" s="102"/>
      <c r="U7" s="24">
        <f>Таблица4[[#This Row],[Цена в об-нии2]]</f>
        <v>4550000</v>
      </c>
      <c r="V7" s="25">
        <f>Таблица4[[#This Row],[За квадрат (1)]]</f>
        <v>131123.91930835735</v>
      </c>
      <c r="W7" s="130"/>
      <c r="X7" s="48"/>
      <c r="Y7" s="48"/>
      <c r="Z7" s="130"/>
      <c r="AA7" s="48"/>
      <c r="AB7" s="45">
        <v>5300000</v>
      </c>
      <c r="AC7" s="26">
        <f>Таблица4[[#This Row],[Старая цена (1)]]/Таблица4[[#This Row],[S м2]]</f>
        <v>152737.75216138328</v>
      </c>
      <c r="AD7" s="26">
        <f>Таблица4[[#This Row],[Старая цена (1)]]-Таблица4[[#This Row],[Цена в об-нии2]]</f>
        <v>750000</v>
      </c>
      <c r="AE7" s="26">
        <f>Таблица4[[#This Row],[Стар. за квадрат (1)]]-Таблица4[[#This Row],[За квадрат (1)]]</f>
        <v>21613.832853025931</v>
      </c>
      <c r="AF7" s="28">
        <f>Таблица4[[#This Row],[Цена в об-нии2]]/Таблица4[[#This Row],[Старая цена (1)]]-1</f>
        <v>-0.14150943396226412</v>
      </c>
      <c r="AG7" s="99"/>
      <c r="AH7" s="97">
        <v>1650000</v>
      </c>
      <c r="AI7" s="45">
        <f>Таблица4[[#This Row],[Старая цена (2)]]/Таблица4[[#This Row],[S м2]]</f>
        <v>47550.432276657055</v>
      </c>
      <c r="AJ7" s="45">
        <f>Таблица4[[#This Row],[Старая цена (2)]]-Таблица4[[#This Row],[Цена в об-нии2]]</f>
        <v>-2900000</v>
      </c>
      <c r="AK7" s="45">
        <f>Таблица4[[#This Row],[Стар. за квадрат (2)]]-Таблица4[[#This Row],[За квадрат (1)]]</f>
        <v>-83573.487031700293</v>
      </c>
      <c r="AL7" s="46">
        <f>Таблица4[[#This Row],[Цена в об-нии2]]/Таблица4[[#This Row],[Старая цена (2)]]-1</f>
        <v>1.7575757575757578</v>
      </c>
      <c r="AM7" s="99"/>
      <c r="AN7" s="97"/>
      <c r="AO7" s="46"/>
      <c r="AP7" s="46"/>
      <c r="AQ7" s="46"/>
      <c r="AR7" s="46"/>
      <c r="AS7" s="99"/>
      <c r="AT7" s="26"/>
      <c r="AU7" s="26"/>
      <c r="AV7" s="26"/>
      <c r="AW7" s="26"/>
      <c r="AX7" s="28"/>
      <c r="AY7" s="99"/>
      <c r="AZ7" s="33"/>
      <c r="BA7" s="33"/>
      <c r="BB7" s="19"/>
      <c r="BC7" s="33"/>
      <c r="BD7" s="33"/>
      <c r="BE7" s="51"/>
      <c r="BF7" s="51"/>
      <c r="BG7" s="51"/>
      <c r="BH7" s="42"/>
      <c r="BI7" s="42"/>
      <c r="BJ7" s="42"/>
      <c r="BK7" s="42"/>
      <c r="BL7" s="41"/>
      <c r="BM7" s="42"/>
      <c r="BN7" s="41"/>
      <c r="BO7" s="47"/>
      <c r="BP7" s="41"/>
      <c r="BQ7" s="50"/>
      <c r="BR7" s="41" t="s">
        <v>14</v>
      </c>
      <c r="BS7" s="41" t="s">
        <v>13</v>
      </c>
      <c r="BT7" s="181"/>
      <c r="BU7" s="41" t="s">
        <v>14</v>
      </c>
      <c r="BV7" s="40"/>
      <c r="BW7" s="41"/>
      <c r="BX7" s="41" t="s">
        <v>14</v>
      </c>
      <c r="BY7" s="41" t="s">
        <v>130</v>
      </c>
      <c r="BZ7" s="107">
        <v>4</v>
      </c>
      <c r="CA7" s="107">
        <v>1</v>
      </c>
      <c r="CB7" s="41" t="s">
        <v>14</v>
      </c>
      <c r="CC7" s="99"/>
      <c r="CD7" s="177"/>
      <c r="CE7" s="177"/>
      <c r="CF7" s="41"/>
      <c r="CG7" s="99"/>
      <c r="CH7" s="155" t="s">
        <v>156</v>
      </c>
      <c r="CI7" s="156" t="s">
        <v>301</v>
      </c>
      <c r="CJ7" s="144"/>
      <c r="CK7" s="191">
        <v>8</v>
      </c>
      <c r="CL7" s="49" t="s">
        <v>128</v>
      </c>
      <c r="CM7" s="142"/>
      <c r="CN7" s="125" t="s">
        <v>131</v>
      </c>
      <c r="CO7" s="124" t="s">
        <v>126</v>
      </c>
      <c r="CP7" s="120" t="s">
        <v>132</v>
      </c>
      <c r="CQ7" s="91"/>
      <c r="CR7" s="91"/>
      <c r="CS7" s="149"/>
    </row>
    <row r="8" spans="1:97" s="17" customFormat="1" ht="144" customHeight="1" x14ac:dyDescent="0.25">
      <c r="A8" s="172">
        <v>2001</v>
      </c>
      <c r="B8" s="15" t="s">
        <v>223</v>
      </c>
      <c r="C8" s="31"/>
      <c r="D8" s="34"/>
      <c r="E8" s="53" t="s">
        <v>222</v>
      </c>
      <c r="F8" s="192" t="s">
        <v>224</v>
      </c>
      <c r="G8" s="18" t="s">
        <v>225</v>
      </c>
      <c r="H8" s="20"/>
      <c r="I8" s="194">
        <v>2</v>
      </c>
      <c r="J8" s="37"/>
      <c r="K8" s="21">
        <v>43.8</v>
      </c>
      <c r="L8" s="99"/>
      <c r="M8" s="43"/>
      <c r="N8" s="43">
        <v>4600000</v>
      </c>
      <c r="O8" s="23">
        <f>Таблица4[[#This Row],[Цена в об-нии2]]/Таблица4[[#This Row],[S м2]]</f>
        <v>105022.83105022831</v>
      </c>
      <c r="P8" s="99"/>
      <c r="Q8" s="22"/>
      <c r="R8" s="43"/>
      <c r="S8" s="99"/>
      <c r="T8" s="102"/>
      <c r="U8" s="24">
        <f>Таблица4[[#This Row],[Цена в об-нии2]]</f>
        <v>4600000</v>
      </c>
      <c r="V8" s="25">
        <f>Таблица4[[#This Row],[За квадрат (1)]]</f>
        <v>105022.83105022831</v>
      </c>
      <c r="W8" s="130"/>
      <c r="X8" s="48"/>
      <c r="Y8" s="48"/>
      <c r="Z8" s="130"/>
      <c r="AA8" s="48"/>
      <c r="AB8" s="45">
        <v>5450000</v>
      </c>
      <c r="AC8" s="45">
        <f>Таблица4[[#This Row],[Старая цена (1)]]/Таблица4[[#This Row],[S м2]]</f>
        <v>124429.22374429225</v>
      </c>
      <c r="AD8" s="45">
        <f>Таблица4[[#This Row],[Старая цена (1)]]-Таблица4[[#This Row],[Цена в об-нии2]]</f>
        <v>850000</v>
      </c>
      <c r="AE8" s="45">
        <f>Таблица4[[#This Row],[Стар. за квадрат (1)]]-Таблица4[[#This Row],[За квадрат (1)]]</f>
        <v>19406.392694063936</v>
      </c>
      <c r="AF8" s="46">
        <f>Таблица4[[#This Row],[Цена в об-нии2]]/Таблица4[[#This Row],[Старая цена (1)]]-1</f>
        <v>-0.15596330275229353</v>
      </c>
      <c r="AG8" s="99"/>
      <c r="AH8" s="97"/>
      <c r="AI8" s="46"/>
      <c r="AJ8" s="46"/>
      <c r="AK8" s="46"/>
      <c r="AL8" s="46"/>
      <c r="AM8" s="99"/>
      <c r="AN8" s="97"/>
      <c r="AO8" s="46"/>
      <c r="AP8" s="46"/>
      <c r="AQ8" s="46"/>
      <c r="AR8" s="46"/>
      <c r="AS8" s="99"/>
      <c r="AT8" s="26"/>
      <c r="AU8" s="26"/>
      <c r="AV8" s="26"/>
      <c r="AW8" s="26"/>
      <c r="AX8" s="28"/>
      <c r="AY8" s="99"/>
      <c r="AZ8" s="33"/>
      <c r="BA8" s="33"/>
      <c r="BB8" s="19"/>
      <c r="BC8" s="33"/>
      <c r="BD8" s="33"/>
      <c r="BE8" s="51"/>
      <c r="BF8" s="51"/>
      <c r="BG8" s="51"/>
      <c r="BH8" s="42"/>
      <c r="BI8" s="42"/>
      <c r="BJ8" s="42"/>
      <c r="BK8" s="42"/>
      <c r="BL8" s="41"/>
      <c r="BM8" s="42"/>
      <c r="BN8" s="41"/>
      <c r="BO8" s="47"/>
      <c r="BP8" s="41"/>
      <c r="BQ8" s="50"/>
      <c r="BR8" s="41" t="s">
        <v>14</v>
      </c>
      <c r="BS8" s="195" t="s">
        <v>14</v>
      </c>
      <c r="BT8" s="40"/>
      <c r="BU8" s="41" t="s">
        <v>14</v>
      </c>
      <c r="BV8" s="40"/>
      <c r="BW8" s="41"/>
      <c r="BX8" s="41" t="s">
        <v>13</v>
      </c>
      <c r="BY8" s="41" t="s">
        <v>172</v>
      </c>
      <c r="BZ8" s="107">
        <v>2</v>
      </c>
      <c r="CA8" s="107">
        <v>2</v>
      </c>
      <c r="CB8" s="41" t="s">
        <v>14</v>
      </c>
      <c r="CC8" s="99"/>
      <c r="CD8" s="177"/>
      <c r="CE8" s="177"/>
      <c r="CF8" s="41"/>
      <c r="CG8" s="99"/>
      <c r="CH8" s="155" t="s">
        <v>226</v>
      </c>
      <c r="CI8" s="156" t="s">
        <v>316</v>
      </c>
      <c r="CJ8" s="144"/>
      <c r="CK8" s="191">
        <v>7</v>
      </c>
      <c r="CL8" s="49" t="s">
        <v>227</v>
      </c>
      <c r="CM8" s="142"/>
      <c r="CN8" s="125" t="s">
        <v>228</v>
      </c>
      <c r="CO8" s="124" t="s">
        <v>241</v>
      </c>
      <c r="CP8" s="120" t="s">
        <v>235</v>
      </c>
      <c r="CQ8" s="91"/>
      <c r="CR8" s="91"/>
      <c r="CS8" s="149"/>
    </row>
    <row r="9" spans="1:97" s="17" customFormat="1" ht="151.5" customHeight="1" x14ac:dyDescent="0.25">
      <c r="A9" s="172">
        <v>2020</v>
      </c>
      <c r="B9" s="15" t="s">
        <v>127</v>
      </c>
      <c r="C9" s="31"/>
      <c r="D9" s="34"/>
      <c r="E9" s="53" t="s">
        <v>179</v>
      </c>
      <c r="F9" s="34" t="s">
        <v>34</v>
      </c>
      <c r="G9" s="18" t="s">
        <v>184</v>
      </c>
      <c r="H9" s="20"/>
      <c r="I9" s="164">
        <v>1</v>
      </c>
      <c r="J9" s="37"/>
      <c r="K9" s="21">
        <v>34.700000000000003</v>
      </c>
      <c r="L9" s="99"/>
      <c r="M9" s="43"/>
      <c r="N9" s="43">
        <v>4650000</v>
      </c>
      <c r="O9" s="23">
        <f>Таблица4[[#This Row],[Цена в об-нии2]]/Таблица4[[#This Row],[S м2]]</f>
        <v>134005.76368876081</v>
      </c>
      <c r="P9" s="99"/>
      <c r="Q9" s="43"/>
      <c r="R9" s="44"/>
      <c r="S9" s="99"/>
      <c r="T9" s="102"/>
      <c r="U9" s="24">
        <f>Таблица4[[#This Row],[Цена в об-нии2]]</f>
        <v>4650000</v>
      </c>
      <c r="V9" s="25">
        <f>Таблица4[[#This Row],[За квадрат (1)]]</f>
        <v>134005.76368876081</v>
      </c>
      <c r="W9" s="130"/>
      <c r="X9" s="48"/>
      <c r="Y9" s="48"/>
      <c r="Z9" s="130"/>
      <c r="AA9" s="48"/>
      <c r="AB9" s="45"/>
      <c r="AC9" s="26"/>
      <c r="AD9" s="26"/>
      <c r="AE9" s="26"/>
      <c r="AF9" s="28"/>
      <c r="AG9" s="99"/>
      <c r="AH9" s="97"/>
      <c r="AI9" s="46"/>
      <c r="AJ9" s="46"/>
      <c r="AK9" s="46"/>
      <c r="AL9" s="46"/>
      <c r="AM9" s="99"/>
      <c r="AN9" s="97"/>
      <c r="AO9" s="46"/>
      <c r="AP9" s="46"/>
      <c r="AQ9" s="46"/>
      <c r="AR9" s="46"/>
      <c r="AS9" s="99"/>
      <c r="AT9" s="26"/>
      <c r="AU9" s="26"/>
      <c r="AV9" s="26"/>
      <c r="AW9" s="26"/>
      <c r="AX9" s="28"/>
      <c r="AY9" s="99"/>
      <c r="AZ9" s="33"/>
      <c r="BA9" s="33"/>
      <c r="BB9" s="19"/>
      <c r="BC9" s="33"/>
      <c r="BD9" s="33"/>
      <c r="BE9" s="51"/>
      <c r="BF9" s="51"/>
      <c r="BG9" s="51"/>
      <c r="BH9" s="42"/>
      <c r="BI9" s="42"/>
      <c r="BJ9" s="42"/>
      <c r="BK9" s="42"/>
      <c r="BL9" s="41"/>
      <c r="BM9" s="42"/>
      <c r="BN9" s="41"/>
      <c r="BO9" s="47"/>
      <c r="BP9" s="41"/>
      <c r="BQ9" s="50"/>
      <c r="BR9" s="41" t="s">
        <v>14</v>
      </c>
      <c r="BS9" s="41" t="s">
        <v>13</v>
      </c>
      <c r="BT9" s="40"/>
      <c r="BU9" s="41" t="s">
        <v>14</v>
      </c>
      <c r="BV9" s="40"/>
      <c r="BW9" s="41"/>
      <c r="BX9" s="41" t="s">
        <v>14</v>
      </c>
      <c r="BY9" s="41" t="s">
        <v>130</v>
      </c>
      <c r="BZ9" s="107">
        <v>4</v>
      </c>
      <c r="CA9" s="107" t="s">
        <v>8</v>
      </c>
      <c r="CB9" s="41" t="s">
        <v>14</v>
      </c>
      <c r="CC9" s="99"/>
      <c r="CD9" s="177"/>
      <c r="CE9" s="177"/>
      <c r="CF9" s="41"/>
      <c r="CG9" s="99"/>
      <c r="CH9" s="155" t="s">
        <v>194</v>
      </c>
      <c r="CI9" s="156" t="s">
        <v>310</v>
      </c>
      <c r="CJ9" s="144"/>
      <c r="CK9" s="190">
        <v>7</v>
      </c>
      <c r="CL9" s="49" t="s">
        <v>192</v>
      </c>
      <c r="CM9" s="142"/>
      <c r="CN9" s="125" t="s">
        <v>185</v>
      </c>
      <c r="CO9" s="124" t="s">
        <v>195</v>
      </c>
      <c r="CP9" s="120" t="s">
        <v>186</v>
      </c>
      <c r="CQ9" s="91"/>
      <c r="CR9" s="91"/>
      <c r="CS9" s="149"/>
    </row>
    <row r="10" spans="1:97" s="17" customFormat="1" ht="180.75" customHeight="1" x14ac:dyDescent="0.25">
      <c r="A10" s="172">
        <v>2020</v>
      </c>
      <c r="B10" s="15" t="s">
        <v>127</v>
      </c>
      <c r="C10" s="31"/>
      <c r="D10" s="34"/>
      <c r="E10" s="53" t="s">
        <v>179</v>
      </c>
      <c r="F10" s="34" t="s">
        <v>34</v>
      </c>
      <c r="G10" s="18" t="s">
        <v>171</v>
      </c>
      <c r="H10" s="20"/>
      <c r="I10" s="164">
        <v>1</v>
      </c>
      <c r="J10" s="37"/>
      <c r="K10" s="21">
        <v>34.700000000000003</v>
      </c>
      <c r="L10" s="99"/>
      <c r="M10" s="43"/>
      <c r="N10" s="43">
        <v>4700000</v>
      </c>
      <c r="O10" s="23">
        <f>Таблица4[[#This Row],[Цена в об-нии2]]/Таблица4[[#This Row],[S м2]]</f>
        <v>135446.68587896251</v>
      </c>
      <c r="P10" s="99"/>
      <c r="Q10" s="22"/>
      <c r="R10" s="43"/>
      <c r="S10" s="99"/>
      <c r="T10" s="102"/>
      <c r="U10" s="24">
        <f>Таблица4[[#This Row],[Цена в об-нии2]]</f>
        <v>4700000</v>
      </c>
      <c r="V10" s="25">
        <f>Таблица4[[#This Row],[За квадрат (1)]]</f>
        <v>135446.68587896251</v>
      </c>
      <c r="W10" s="130"/>
      <c r="X10" s="48"/>
      <c r="Y10" s="48"/>
      <c r="Z10" s="130"/>
      <c r="AA10" s="48"/>
      <c r="AB10" s="45">
        <v>4900000</v>
      </c>
      <c r="AC10" s="45">
        <f>Таблица4[[#This Row],[Старая цена (1)]]/Таблица4[[#This Row],[S м2]]</f>
        <v>141210.37463976943</v>
      </c>
      <c r="AD10" s="45">
        <f>Таблица4[[#This Row],[Старая цена (1)]]-Таблица4[[#This Row],[Цена в об-нии2]]</f>
        <v>200000</v>
      </c>
      <c r="AE10" s="45">
        <f>Таблица4[[#This Row],[Стар. за квадрат (1)]]-Таблица4[[#This Row],[За квадрат (1)]]</f>
        <v>5763.6887608069228</v>
      </c>
      <c r="AF10" s="46">
        <f>Таблица4[[#This Row],[Цена в об-нии2]]/Таблица4[[#This Row],[Старая цена (1)]]-1</f>
        <v>-4.081632653061229E-2</v>
      </c>
      <c r="AG10" s="99"/>
      <c r="AH10" s="97"/>
      <c r="AI10" s="45"/>
      <c r="AJ10" s="45"/>
      <c r="AK10" s="45"/>
      <c r="AL10" s="46"/>
      <c r="AM10" s="99"/>
      <c r="AN10" s="97"/>
      <c r="AO10" s="45"/>
      <c r="AP10" s="45"/>
      <c r="AQ10" s="45"/>
      <c r="AR10" s="46"/>
      <c r="AS10" s="99"/>
      <c r="AT10" s="26"/>
      <c r="AU10" s="26"/>
      <c r="AV10" s="26"/>
      <c r="AW10" s="26"/>
      <c r="AX10" s="28"/>
      <c r="AY10" s="99"/>
      <c r="AZ10" s="33"/>
      <c r="BA10" s="33"/>
      <c r="BB10" s="19"/>
      <c r="BC10" s="33"/>
      <c r="BD10" s="33"/>
      <c r="BE10" s="51"/>
      <c r="BF10" s="51"/>
      <c r="BG10" s="51"/>
      <c r="BH10" s="42"/>
      <c r="BI10" s="42"/>
      <c r="BJ10" s="42"/>
      <c r="BK10" s="42"/>
      <c r="BL10" s="41"/>
      <c r="BM10" s="42"/>
      <c r="BN10" s="41"/>
      <c r="BO10" s="47"/>
      <c r="BP10" s="41"/>
      <c r="BQ10" s="50"/>
      <c r="BR10" s="41" t="s">
        <v>14</v>
      </c>
      <c r="BS10" s="41" t="s">
        <v>13</v>
      </c>
      <c r="BT10" s="40"/>
      <c r="BU10" s="41" t="s">
        <v>14</v>
      </c>
      <c r="BV10" s="40"/>
      <c r="BW10" s="41"/>
      <c r="BX10" s="41" t="s">
        <v>14</v>
      </c>
      <c r="BY10" s="41" t="s">
        <v>172</v>
      </c>
      <c r="BZ10" s="107">
        <v>4</v>
      </c>
      <c r="CA10" s="107">
        <v>3</v>
      </c>
      <c r="CB10" s="41"/>
      <c r="CC10" s="99"/>
      <c r="CD10" s="177"/>
      <c r="CE10" s="177"/>
      <c r="CF10" s="41"/>
      <c r="CG10" s="99"/>
      <c r="CH10" s="155" t="s">
        <v>188</v>
      </c>
      <c r="CI10" s="156" t="s">
        <v>309</v>
      </c>
      <c r="CJ10" s="144"/>
      <c r="CK10" s="191">
        <v>7</v>
      </c>
      <c r="CL10" s="187" t="s">
        <v>193</v>
      </c>
      <c r="CM10" s="142"/>
      <c r="CN10" s="125" t="s">
        <v>183</v>
      </c>
      <c r="CO10" s="124" t="s">
        <v>191</v>
      </c>
      <c r="CP10" s="120" t="s">
        <v>189</v>
      </c>
      <c r="CQ10" s="91"/>
      <c r="CR10" s="91"/>
      <c r="CS10" s="149"/>
    </row>
    <row r="11" spans="1:97" s="17" customFormat="1" ht="105" customHeight="1" x14ac:dyDescent="0.25">
      <c r="A11" s="172">
        <v>2015</v>
      </c>
      <c r="B11" s="15" t="s">
        <v>127</v>
      </c>
      <c r="C11" s="31"/>
      <c r="D11" s="34"/>
      <c r="E11" s="53" t="s">
        <v>153</v>
      </c>
      <c r="F11" s="34" t="s">
        <v>34</v>
      </c>
      <c r="G11" s="18" t="s">
        <v>155</v>
      </c>
      <c r="H11" s="20"/>
      <c r="I11" s="164">
        <v>1</v>
      </c>
      <c r="J11" s="37"/>
      <c r="K11" s="21">
        <v>34.700000000000003</v>
      </c>
      <c r="L11" s="99"/>
      <c r="M11" s="43"/>
      <c r="N11" s="43">
        <v>4700000</v>
      </c>
      <c r="O11" s="23">
        <f>Таблица4[[#This Row],[Цена в об-нии2]]/Таблица4[[#This Row],[S м2]]</f>
        <v>135446.68587896251</v>
      </c>
      <c r="P11" s="99"/>
      <c r="Q11" s="43"/>
      <c r="R11" s="44"/>
      <c r="S11" s="99"/>
      <c r="T11" s="102"/>
      <c r="U11" s="24">
        <f>Таблица4[[#This Row],[Цена в об-нии2]]</f>
        <v>4700000</v>
      </c>
      <c r="V11" s="25">
        <f>Таблица4[[#This Row],[За квадрат (1)]]</f>
        <v>135446.68587896251</v>
      </c>
      <c r="W11" s="130"/>
      <c r="X11" s="48"/>
      <c r="Y11" s="48"/>
      <c r="Z11" s="130"/>
      <c r="AA11" s="48"/>
      <c r="AB11" s="45">
        <v>4950000</v>
      </c>
      <c r="AC11" s="45">
        <f>Таблица4[[#This Row],[Старая цена (1)]]/Таблица4[[#This Row],[S м2]]</f>
        <v>142651.29682997116</v>
      </c>
      <c r="AD11" s="45">
        <f>Таблица4[[#This Row],[Старая цена (1)]]-Таблица4[[#This Row],[Цена в об-нии2]]</f>
        <v>250000</v>
      </c>
      <c r="AE11" s="45">
        <f>Таблица4[[#This Row],[Стар. за квадрат (1)]]-Таблица4[[#This Row],[За квадрат (1)]]</f>
        <v>7204.6109510086535</v>
      </c>
      <c r="AF11" s="46">
        <f>Таблица4[[#This Row],[Цена в об-нии2]]/Таблица4[[#This Row],[Старая цена (1)]]-1</f>
        <v>-5.0505050505050497E-2</v>
      </c>
      <c r="AG11" s="99"/>
      <c r="AH11" s="97"/>
      <c r="AI11" s="46"/>
      <c r="AJ11" s="46"/>
      <c r="AK11" s="46"/>
      <c r="AL11" s="46"/>
      <c r="AM11" s="99"/>
      <c r="AN11" s="97"/>
      <c r="AO11" s="45"/>
      <c r="AP11" s="45"/>
      <c r="AQ11" s="45"/>
      <c r="AR11" s="46"/>
      <c r="AS11" s="99"/>
      <c r="AT11" s="26"/>
      <c r="AU11" s="26"/>
      <c r="AV11" s="26"/>
      <c r="AW11" s="26"/>
      <c r="AX11" s="28"/>
      <c r="AY11" s="99"/>
      <c r="AZ11" s="33"/>
      <c r="BA11" s="33"/>
      <c r="BB11" s="19"/>
      <c r="BC11" s="33"/>
      <c r="BD11" s="33"/>
      <c r="BE11" s="51"/>
      <c r="BF11" s="51"/>
      <c r="BG11" s="51"/>
      <c r="BH11" s="42"/>
      <c r="BI11" s="42"/>
      <c r="BJ11" s="42"/>
      <c r="BK11" s="42"/>
      <c r="BL11" s="41"/>
      <c r="BM11" s="42"/>
      <c r="BN11" s="41"/>
      <c r="BO11" s="47"/>
      <c r="BP11" s="41"/>
      <c r="BQ11" s="50"/>
      <c r="BR11" s="41" t="s">
        <v>14</v>
      </c>
      <c r="BS11" s="41" t="s">
        <v>13</v>
      </c>
      <c r="BT11" s="40"/>
      <c r="BU11" s="41" t="s">
        <v>14</v>
      </c>
      <c r="BV11" s="40"/>
      <c r="BW11" s="41"/>
      <c r="BX11" s="41" t="s">
        <v>14</v>
      </c>
      <c r="BY11" s="41" t="s">
        <v>130</v>
      </c>
      <c r="BZ11" s="107">
        <v>4</v>
      </c>
      <c r="CA11" s="107">
        <v>4</v>
      </c>
      <c r="CB11" s="41"/>
      <c r="CC11" s="99"/>
      <c r="CD11" s="177"/>
      <c r="CE11" s="177"/>
      <c r="CF11" s="41"/>
      <c r="CG11" s="99"/>
      <c r="CH11" s="155" t="s">
        <v>159</v>
      </c>
      <c r="CI11" s="156" t="s">
        <v>306</v>
      </c>
      <c r="CJ11" s="144"/>
      <c r="CK11" s="191">
        <v>7</v>
      </c>
      <c r="CL11" s="49" t="s">
        <v>157</v>
      </c>
      <c r="CM11" s="142"/>
      <c r="CN11" s="125"/>
      <c r="CO11" s="124" t="s">
        <v>158</v>
      </c>
      <c r="CP11" s="90"/>
      <c r="CQ11" s="91"/>
      <c r="CR11" s="91"/>
      <c r="CS11" s="149"/>
    </row>
    <row r="12" spans="1:97" s="17" customFormat="1" ht="144.75" customHeight="1" x14ac:dyDescent="0.25">
      <c r="A12" s="172">
        <v>2015</v>
      </c>
      <c r="B12" s="15" t="s">
        <v>127</v>
      </c>
      <c r="C12" s="31"/>
      <c r="D12" s="34"/>
      <c r="E12" s="53" t="s">
        <v>164</v>
      </c>
      <c r="F12" s="34" t="s">
        <v>34</v>
      </c>
      <c r="G12" s="18" t="s">
        <v>165</v>
      </c>
      <c r="H12" s="20"/>
      <c r="I12" s="164">
        <v>1</v>
      </c>
      <c r="J12" s="37"/>
      <c r="K12" s="21">
        <v>34.700000000000003</v>
      </c>
      <c r="L12" s="99"/>
      <c r="M12" s="43"/>
      <c r="N12" s="43">
        <v>4700000</v>
      </c>
      <c r="O12" s="23">
        <f>Таблица4[[#This Row],[Цена в об-нии2]]/Таблица4[[#This Row],[S м2]]</f>
        <v>135446.68587896251</v>
      </c>
      <c r="P12" s="99"/>
      <c r="Q12" s="22"/>
      <c r="R12" s="44"/>
      <c r="S12" s="99"/>
      <c r="T12" s="102"/>
      <c r="U12" s="24">
        <f>Таблица4[[#This Row],[Цена в об-нии2]]</f>
        <v>4700000</v>
      </c>
      <c r="V12" s="25">
        <f>Таблица4[[#This Row],[За квадрат (1)]]</f>
        <v>135446.68587896251</v>
      </c>
      <c r="W12" s="130"/>
      <c r="X12" s="48"/>
      <c r="Y12" s="48"/>
      <c r="Z12" s="130"/>
      <c r="AA12" s="48"/>
      <c r="AB12" s="45"/>
      <c r="AC12" s="45"/>
      <c r="AD12" s="45"/>
      <c r="AE12" s="45"/>
      <c r="AF12" s="46"/>
      <c r="AG12" s="99"/>
      <c r="AH12" s="97"/>
      <c r="AI12" s="46"/>
      <c r="AJ12" s="46"/>
      <c r="AK12" s="46"/>
      <c r="AL12" s="46"/>
      <c r="AM12" s="99"/>
      <c r="AN12" s="97"/>
      <c r="AO12" s="46"/>
      <c r="AP12" s="46"/>
      <c r="AQ12" s="46"/>
      <c r="AR12" s="46"/>
      <c r="AS12" s="99"/>
      <c r="AT12" s="26"/>
      <c r="AU12" s="26"/>
      <c r="AV12" s="26"/>
      <c r="AW12" s="26"/>
      <c r="AX12" s="28"/>
      <c r="AY12" s="99"/>
      <c r="AZ12" s="33"/>
      <c r="BA12" s="33"/>
      <c r="BB12" s="19"/>
      <c r="BC12" s="33"/>
      <c r="BD12" s="33"/>
      <c r="BE12" s="51"/>
      <c r="BF12" s="51"/>
      <c r="BG12" s="51"/>
      <c r="BH12" s="42"/>
      <c r="BI12" s="42"/>
      <c r="BJ12" s="42"/>
      <c r="BK12" s="42"/>
      <c r="BL12" s="41"/>
      <c r="BM12" s="42"/>
      <c r="BN12" s="41"/>
      <c r="BO12" s="47"/>
      <c r="BP12" s="41"/>
      <c r="BQ12" s="50"/>
      <c r="BR12" s="41" t="s">
        <v>14</v>
      </c>
      <c r="BS12" s="41" t="s">
        <v>13</v>
      </c>
      <c r="BT12" s="40"/>
      <c r="BU12" s="41" t="s">
        <v>14</v>
      </c>
      <c r="BV12" s="40"/>
      <c r="BW12" s="41"/>
      <c r="BX12" s="41" t="s">
        <v>14</v>
      </c>
      <c r="BY12" s="41" t="s">
        <v>130</v>
      </c>
      <c r="BZ12" s="107">
        <v>2</v>
      </c>
      <c r="CA12" s="107">
        <v>0</v>
      </c>
      <c r="CB12" s="41" t="s">
        <v>14</v>
      </c>
      <c r="CC12" s="99"/>
      <c r="CD12" s="177"/>
      <c r="CE12" s="177"/>
      <c r="CF12" s="41"/>
      <c r="CG12" s="99"/>
      <c r="CH12" s="155" t="s">
        <v>166</v>
      </c>
      <c r="CI12" s="156" t="s">
        <v>305</v>
      </c>
      <c r="CJ12" s="144"/>
      <c r="CK12" s="191">
        <v>7</v>
      </c>
      <c r="CL12" s="49" t="s">
        <v>169</v>
      </c>
      <c r="CM12" s="142"/>
      <c r="CN12" s="87"/>
      <c r="CO12" s="124" t="s">
        <v>168</v>
      </c>
      <c r="CP12" s="120" t="s">
        <v>221</v>
      </c>
      <c r="CQ12" s="91"/>
      <c r="CR12" s="91"/>
      <c r="CS12" s="149"/>
    </row>
    <row r="13" spans="1:97" s="17" customFormat="1" ht="153.75" customHeight="1" x14ac:dyDescent="0.25">
      <c r="A13" s="172">
        <v>2021</v>
      </c>
      <c r="B13" s="15" t="s">
        <v>127</v>
      </c>
      <c r="C13" s="31"/>
      <c r="D13" s="34"/>
      <c r="E13" s="53" t="s">
        <v>146</v>
      </c>
      <c r="F13" s="34" t="s">
        <v>34</v>
      </c>
      <c r="G13" s="18" t="s">
        <v>147</v>
      </c>
      <c r="H13" s="20"/>
      <c r="I13" s="164">
        <v>1</v>
      </c>
      <c r="J13" s="37"/>
      <c r="K13" s="21">
        <v>36</v>
      </c>
      <c r="L13" s="99"/>
      <c r="M13" s="43"/>
      <c r="N13" s="43">
        <v>4750000</v>
      </c>
      <c r="O13" s="23">
        <f>Таблица4[[#This Row],[Цена в об-нии2]]/Таблица4[[#This Row],[S м2]]</f>
        <v>131944.44444444444</v>
      </c>
      <c r="P13" s="99"/>
      <c r="Q13" s="43"/>
      <c r="R13" s="43"/>
      <c r="S13" s="99"/>
      <c r="T13" s="102"/>
      <c r="U13" s="24">
        <f>Таблица4[[#This Row],[Цена в об-нии2]]</f>
        <v>4750000</v>
      </c>
      <c r="V13" s="25">
        <f>Таблица4[[#This Row],[За квадрат (1)]]</f>
        <v>131944.44444444444</v>
      </c>
      <c r="W13" s="130"/>
      <c r="X13" s="48"/>
      <c r="Y13" s="48"/>
      <c r="Z13" s="130"/>
      <c r="AA13" s="48"/>
      <c r="AB13" s="45"/>
      <c r="AC13" s="45"/>
      <c r="AD13" s="45"/>
      <c r="AE13" s="45"/>
      <c r="AF13" s="46"/>
      <c r="AG13" s="99"/>
      <c r="AH13" s="97"/>
      <c r="AI13" s="46"/>
      <c r="AJ13" s="46"/>
      <c r="AK13" s="46"/>
      <c r="AL13" s="46"/>
      <c r="AM13" s="99"/>
      <c r="AN13" s="97"/>
      <c r="AO13" s="46"/>
      <c r="AP13" s="46"/>
      <c r="AQ13" s="46"/>
      <c r="AR13" s="46"/>
      <c r="AS13" s="99"/>
      <c r="AT13" s="26"/>
      <c r="AU13" s="26"/>
      <c r="AV13" s="26"/>
      <c r="AW13" s="26"/>
      <c r="AX13" s="28"/>
      <c r="AY13" s="99"/>
      <c r="AZ13" s="33"/>
      <c r="BA13" s="33"/>
      <c r="BB13" s="19"/>
      <c r="BC13" s="33"/>
      <c r="BD13" s="33"/>
      <c r="BE13" s="51"/>
      <c r="BF13" s="51"/>
      <c r="BG13" s="51"/>
      <c r="BH13" s="42"/>
      <c r="BI13" s="42"/>
      <c r="BJ13" s="42"/>
      <c r="BK13" s="42"/>
      <c r="BL13" s="41"/>
      <c r="BM13" s="42"/>
      <c r="BN13" s="41"/>
      <c r="BO13" s="47"/>
      <c r="BP13" s="41"/>
      <c r="BQ13" s="50"/>
      <c r="BR13" s="41" t="s">
        <v>14</v>
      </c>
      <c r="BS13" s="41" t="s">
        <v>13</v>
      </c>
      <c r="BT13" s="40"/>
      <c r="BU13" s="41" t="s">
        <v>14</v>
      </c>
      <c r="BV13" s="40"/>
      <c r="BW13" s="41"/>
      <c r="BX13" s="41" t="s">
        <v>14</v>
      </c>
      <c r="BY13" s="41" t="s">
        <v>130</v>
      </c>
      <c r="BZ13" s="107">
        <v>4</v>
      </c>
      <c r="CA13" s="107">
        <v>3</v>
      </c>
      <c r="CB13" s="41"/>
      <c r="CC13" s="99"/>
      <c r="CD13" s="177"/>
      <c r="CE13" s="177"/>
      <c r="CF13" s="41"/>
      <c r="CG13" s="99"/>
      <c r="CH13" s="155" t="s">
        <v>151</v>
      </c>
      <c r="CI13" s="156" t="s">
        <v>304</v>
      </c>
      <c r="CJ13" s="144"/>
      <c r="CK13" s="191">
        <v>7</v>
      </c>
      <c r="CL13" s="49" t="s">
        <v>148</v>
      </c>
      <c r="CM13" s="142"/>
      <c r="CN13" s="125" t="s">
        <v>149</v>
      </c>
      <c r="CO13" s="124"/>
      <c r="CP13" s="120" t="s">
        <v>152</v>
      </c>
      <c r="CQ13" s="91"/>
      <c r="CR13" s="91"/>
      <c r="CS13" s="149"/>
    </row>
    <row r="14" spans="1:97" s="17" customFormat="1" ht="121.5" customHeight="1" x14ac:dyDescent="0.25">
      <c r="A14" s="172">
        <v>2006</v>
      </c>
      <c r="B14" s="15" t="s">
        <v>283</v>
      </c>
      <c r="C14" s="31"/>
      <c r="D14" s="34"/>
      <c r="E14" s="53" t="s">
        <v>289</v>
      </c>
      <c r="F14" s="34" t="s">
        <v>224</v>
      </c>
      <c r="G14" s="18" t="s">
        <v>294</v>
      </c>
      <c r="H14" s="20"/>
      <c r="I14" s="164">
        <v>1</v>
      </c>
      <c r="J14" s="37"/>
      <c r="K14" s="21">
        <v>39</v>
      </c>
      <c r="L14" s="99"/>
      <c r="M14" s="43"/>
      <c r="N14" s="43">
        <v>4990000</v>
      </c>
      <c r="O14" s="23">
        <f>Таблица4[[#This Row],[Цена в об-нии2]]/Таблица4[[#This Row],[S м2]]</f>
        <v>127948.71794871795</v>
      </c>
      <c r="P14" s="99"/>
      <c r="Q14" s="43"/>
      <c r="R14" s="44"/>
      <c r="S14" s="99"/>
      <c r="T14" s="102"/>
      <c r="U14" s="24">
        <f>Таблица4[[#This Row],[Цена в об-нии2]]</f>
        <v>4990000</v>
      </c>
      <c r="V14" s="25">
        <f>Таблица4[[#This Row],[За квадрат (1)]]</f>
        <v>127948.71794871795</v>
      </c>
      <c r="W14" s="130"/>
      <c r="X14" s="48"/>
      <c r="Y14" s="48"/>
      <c r="Z14" s="130"/>
      <c r="AA14" s="48"/>
      <c r="AB14" s="45">
        <v>5100000</v>
      </c>
      <c r="AC14" s="45">
        <f>Таблица4[[#This Row],[Старая цена (1)]]/Таблица4[[#This Row],[S м2]]</f>
        <v>130769.23076923077</v>
      </c>
      <c r="AD14" s="45">
        <f>Таблица4[[#This Row],[Старая цена (1)]]-Таблица4[[#This Row],[Цена в об-нии2]]</f>
        <v>110000</v>
      </c>
      <c r="AE14" s="45">
        <f>Таблица4[[#This Row],[Стар. за квадрат (1)]]-Таблица4[[#This Row],[За квадрат (1)]]</f>
        <v>2820.5128205128131</v>
      </c>
      <c r="AF14" s="46">
        <f>Таблица4[[#This Row],[Цена в об-нии2]]/Таблица4[[#This Row],[Старая цена (1)]]-1</f>
        <v>-2.1568627450980427E-2</v>
      </c>
      <c r="AG14" s="99"/>
      <c r="AH14" s="97"/>
      <c r="AI14" s="46"/>
      <c r="AJ14" s="46"/>
      <c r="AK14" s="46"/>
      <c r="AL14" s="46"/>
      <c r="AM14" s="99"/>
      <c r="AN14" s="97"/>
      <c r="AO14" s="46"/>
      <c r="AP14" s="46"/>
      <c r="AQ14" s="46"/>
      <c r="AR14" s="46"/>
      <c r="AS14" s="99"/>
      <c r="AT14" s="26"/>
      <c r="AU14" s="26"/>
      <c r="AV14" s="26"/>
      <c r="AW14" s="26"/>
      <c r="AX14" s="28"/>
      <c r="AY14" s="99"/>
      <c r="AZ14" s="33"/>
      <c r="BA14" s="33"/>
      <c r="BB14" s="19"/>
      <c r="BC14" s="33"/>
      <c r="BD14" s="33"/>
      <c r="BE14" s="51"/>
      <c r="BF14" s="51"/>
      <c r="BG14" s="51"/>
      <c r="BH14" s="42"/>
      <c r="BI14" s="42"/>
      <c r="BJ14" s="42"/>
      <c r="BK14" s="42"/>
      <c r="BL14" s="41"/>
      <c r="BM14" s="42"/>
      <c r="BN14" s="41"/>
      <c r="BO14" s="47"/>
      <c r="BP14" s="41"/>
      <c r="BQ14" s="50"/>
      <c r="BR14" s="41" t="s">
        <v>14</v>
      </c>
      <c r="BS14" s="41" t="s">
        <v>13</v>
      </c>
      <c r="BT14" s="40"/>
      <c r="BU14" s="41" t="s">
        <v>14</v>
      </c>
      <c r="BV14" s="40"/>
      <c r="BW14" s="41"/>
      <c r="BX14" s="41" t="s">
        <v>14</v>
      </c>
      <c r="BY14" s="41" t="s">
        <v>295</v>
      </c>
      <c r="BZ14" s="107">
        <v>4</v>
      </c>
      <c r="CA14" s="107">
        <v>2</v>
      </c>
      <c r="CB14" s="41"/>
      <c r="CC14" s="99"/>
      <c r="CD14" s="177"/>
      <c r="CE14" s="177"/>
      <c r="CF14" s="41"/>
      <c r="CG14" s="99"/>
      <c r="CH14" s="155" t="s">
        <v>291</v>
      </c>
      <c r="CI14" s="156" t="s">
        <v>328</v>
      </c>
      <c r="CJ14" s="144"/>
      <c r="CK14" s="191">
        <v>7</v>
      </c>
      <c r="CL14" s="49" t="s">
        <v>296</v>
      </c>
      <c r="CM14" s="142"/>
      <c r="CN14" s="125" t="s">
        <v>297</v>
      </c>
      <c r="CO14" s="124" t="s">
        <v>300</v>
      </c>
      <c r="CP14" s="120" t="s">
        <v>298</v>
      </c>
      <c r="CQ14" s="91"/>
      <c r="CR14" s="91"/>
      <c r="CS14" s="149"/>
    </row>
    <row r="15" spans="1:97" s="17" customFormat="1" ht="134.25" customHeight="1" x14ac:dyDescent="0.25">
      <c r="A15" s="172">
        <v>2023</v>
      </c>
      <c r="B15" s="15" t="s">
        <v>127</v>
      </c>
      <c r="C15" s="31"/>
      <c r="D15" s="34"/>
      <c r="E15" s="53" t="s">
        <v>141</v>
      </c>
      <c r="F15" s="34" t="s">
        <v>154</v>
      </c>
      <c r="G15" s="18" t="s">
        <v>133</v>
      </c>
      <c r="H15" s="20"/>
      <c r="I15" s="164">
        <v>1</v>
      </c>
      <c r="J15" s="37"/>
      <c r="K15" s="21">
        <v>37.1</v>
      </c>
      <c r="L15" s="99"/>
      <c r="M15" s="43"/>
      <c r="N15" s="43">
        <v>5000000</v>
      </c>
      <c r="O15" s="23">
        <f>Таблица4[[#This Row],[Цена в об-нии2]]/Таблица4[[#This Row],[S м2]]</f>
        <v>134770.88948787062</v>
      </c>
      <c r="P15" s="99"/>
      <c r="Q15" s="43"/>
      <c r="R15" s="44"/>
      <c r="S15" s="99"/>
      <c r="T15" s="102"/>
      <c r="U15" s="24">
        <f>Таблица4[[#This Row],[Цена в об-нии2]]</f>
        <v>5000000</v>
      </c>
      <c r="V15" s="25">
        <f>Таблица4[[#This Row],[За квадрат (1)]]</f>
        <v>134770.88948787062</v>
      </c>
      <c r="W15" s="130"/>
      <c r="X15" s="48"/>
      <c r="Y15" s="48"/>
      <c r="Z15" s="130"/>
      <c r="AA15" s="48"/>
      <c r="AB15" s="45"/>
      <c r="AC15" s="45"/>
      <c r="AD15" s="45"/>
      <c r="AE15" s="45"/>
      <c r="AF15" s="46"/>
      <c r="AG15" s="99"/>
      <c r="AH15" s="97"/>
      <c r="AI15" s="46"/>
      <c r="AJ15" s="46"/>
      <c r="AK15" s="46"/>
      <c r="AL15" s="46"/>
      <c r="AM15" s="99"/>
      <c r="AN15" s="97"/>
      <c r="AO15" s="46"/>
      <c r="AP15" s="46"/>
      <c r="AQ15" s="46"/>
      <c r="AR15" s="46"/>
      <c r="AS15" s="99"/>
      <c r="AT15" s="26"/>
      <c r="AU15" s="26"/>
      <c r="AV15" s="26"/>
      <c r="AW15" s="26"/>
      <c r="AX15" s="28"/>
      <c r="AY15" s="99"/>
      <c r="AZ15" s="33"/>
      <c r="BA15" s="33"/>
      <c r="BB15" s="19"/>
      <c r="BC15" s="33"/>
      <c r="BD15" s="33"/>
      <c r="BE15" s="51"/>
      <c r="BF15" s="51"/>
      <c r="BG15" s="51"/>
      <c r="BH15" s="42"/>
      <c r="BI15" s="42"/>
      <c r="BJ15" s="42"/>
      <c r="BK15" s="42"/>
      <c r="BL15" s="41"/>
      <c r="BM15" s="42"/>
      <c r="BN15" s="41"/>
      <c r="BO15" s="47"/>
      <c r="BP15" s="41"/>
      <c r="BQ15" s="50"/>
      <c r="BR15" s="41" t="s">
        <v>14</v>
      </c>
      <c r="BS15" s="41" t="s">
        <v>13</v>
      </c>
      <c r="BT15" s="40"/>
      <c r="BU15" s="41" t="s">
        <v>14</v>
      </c>
      <c r="BV15" s="40"/>
      <c r="BW15" s="41"/>
      <c r="BX15" s="41" t="s">
        <v>14</v>
      </c>
      <c r="BY15" s="41" t="s">
        <v>130</v>
      </c>
      <c r="BZ15" s="107">
        <v>4</v>
      </c>
      <c r="CA15" s="107">
        <v>5</v>
      </c>
      <c r="CB15" s="41"/>
      <c r="CC15" s="99"/>
      <c r="CD15" s="177"/>
      <c r="CE15" s="177"/>
      <c r="CF15" s="41"/>
      <c r="CG15" s="99"/>
      <c r="CH15" s="155" t="s">
        <v>150</v>
      </c>
      <c r="CI15" s="156" t="s">
        <v>303</v>
      </c>
      <c r="CJ15" s="144"/>
      <c r="CK15" s="191">
        <v>7</v>
      </c>
      <c r="CL15" s="49" t="s">
        <v>143</v>
      </c>
      <c r="CM15" s="142"/>
      <c r="CN15" s="125" t="s">
        <v>142</v>
      </c>
      <c r="CO15" s="124" t="s">
        <v>145</v>
      </c>
      <c r="CP15" s="120" t="s">
        <v>144</v>
      </c>
      <c r="CQ15" s="91"/>
      <c r="CR15" s="91"/>
      <c r="CS15" s="149"/>
    </row>
    <row r="16" spans="1:97" s="17" customFormat="1" ht="121.5" customHeight="1" x14ac:dyDescent="0.25">
      <c r="A16" s="172">
        <v>2021</v>
      </c>
      <c r="B16" s="15" t="s">
        <v>127</v>
      </c>
      <c r="C16" s="31"/>
      <c r="D16" s="34"/>
      <c r="E16" s="53" t="s">
        <v>146</v>
      </c>
      <c r="F16" s="34" t="s">
        <v>34</v>
      </c>
      <c r="G16" s="18" t="s">
        <v>205</v>
      </c>
      <c r="H16" s="20"/>
      <c r="I16" s="164" t="s">
        <v>134</v>
      </c>
      <c r="J16" s="37"/>
      <c r="K16" s="21">
        <v>38</v>
      </c>
      <c r="L16" s="99"/>
      <c r="M16" s="43"/>
      <c r="N16" s="43">
        <v>5100000</v>
      </c>
      <c r="O16" s="23">
        <f>Таблица4[[#This Row],[Цена в об-нии2]]/Таблица4[[#This Row],[S м2]]</f>
        <v>134210.52631578947</v>
      </c>
      <c r="P16" s="99"/>
      <c r="Q16" s="43"/>
      <c r="R16" s="43"/>
      <c r="S16" s="99"/>
      <c r="T16" s="102"/>
      <c r="U16" s="24">
        <f>Таблица4[[#This Row],[Цена в об-нии2]]</f>
        <v>5100000</v>
      </c>
      <c r="V16" s="25">
        <f>Таблица4[[#This Row],[За квадрат (1)]]</f>
        <v>134210.52631578947</v>
      </c>
      <c r="W16" s="130"/>
      <c r="X16" s="48"/>
      <c r="Y16" s="48"/>
      <c r="Z16" s="130"/>
      <c r="AA16" s="48"/>
      <c r="AB16" s="45"/>
      <c r="AC16" s="45"/>
      <c r="AD16" s="45"/>
      <c r="AE16" s="45"/>
      <c r="AF16" s="46"/>
      <c r="AG16" s="99"/>
      <c r="AH16" s="97"/>
      <c r="AI16" s="46"/>
      <c r="AJ16" s="46"/>
      <c r="AK16" s="46"/>
      <c r="AL16" s="46"/>
      <c r="AM16" s="99"/>
      <c r="AN16" s="97"/>
      <c r="AO16" s="46"/>
      <c r="AP16" s="46"/>
      <c r="AQ16" s="46"/>
      <c r="AR16" s="46"/>
      <c r="AS16" s="99"/>
      <c r="AT16" s="26"/>
      <c r="AU16" s="26"/>
      <c r="AV16" s="26"/>
      <c r="AW16" s="26"/>
      <c r="AX16" s="28"/>
      <c r="AY16" s="99"/>
      <c r="AZ16" s="33"/>
      <c r="BA16" s="33"/>
      <c r="BB16" s="19"/>
      <c r="BC16" s="33"/>
      <c r="BD16" s="33"/>
      <c r="BE16" s="51"/>
      <c r="BF16" s="51"/>
      <c r="BG16" s="51"/>
      <c r="BH16" s="42"/>
      <c r="BI16" s="42"/>
      <c r="BJ16" s="42"/>
      <c r="BK16" s="42"/>
      <c r="BL16" s="41"/>
      <c r="BM16" s="42"/>
      <c r="BN16" s="41"/>
      <c r="BO16" s="47"/>
      <c r="BP16" s="41"/>
      <c r="BQ16" s="50"/>
      <c r="BR16" s="41" t="s">
        <v>14</v>
      </c>
      <c r="BS16" s="41" t="s">
        <v>13</v>
      </c>
      <c r="BT16" s="40"/>
      <c r="BU16" s="41" t="s">
        <v>8</v>
      </c>
      <c r="BV16" s="40"/>
      <c r="BW16" s="41"/>
      <c r="BX16" s="41" t="s">
        <v>14</v>
      </c>
      <c r="BY16" s="41" t="s">
        <v>130</v>
      </c>
      <c r="BZ16" s="107">
        <v>4</v>
      </c>
      <c r="CA16" s="107">
        <v>4</v>
      </c>
      <c r="CB16" s="41"/>
      <c r="CC16" s="99"/>
      <c r="CD16" s="177"/>
      <c r="CE16" s="177"/>
      <c r="CF16" s="41"/>
      <c r="CG16" s="99"/>
      <c r="CH16" s="155" t="s">
        <v>204</v>
      </c>
      <c r="CI16" s="156" t="s">
        <v>312</v>
      </c>
      <c r="CJ16" s="144"/>
      <c r="CK16" s="191">
        <v>8</v>
      </c>
      <c r="CL16" s="49" t="s">
        <v>206</v>
      </c>
      <c r="CM16" s="142"/>
      <c r="CN16" s="125" t="s">
        <v>207</v>
      </c>
      <c r="CO16" s="124"/>
      <c r="CP16" s="120" t="s">
        <v>208</v>
      </c>
      <c r="CQ16" s="91"/>
      <c r="CR16" s="91"/>
      <c r="CS16" s="149"/>
    </row>
    <row r="17" spans="1:97" s="17" customFormat="1" ht="270" x14ac:dyDescent="0.25">
      <c r="A17" s="172">
        <v>2023</v>
      </c>
      <c r="B17" s="15" t="s">
        <v>223</v>
      </c>
      <c r="C17" s="31"/>
      <c r="D17" s="34"/>
      <c r="E17" s="53" t="s">
        <v>252</v>
      </c>
      <c r="F17" s="34" t="s">
        <v>224</v>
      </c>
      <c r="G17" s="18" t="s">
        <v>253</v>
      </c>
      <c r="H17" s="20"/>
      <c r="I17" s="189" t="s">
        <v>245</v>
      </c>
      <c r="J17" s="37"/>
      <c r="K17" s="21">
        <v>34.200000000000003</v>
      </c>
      <c r="L17" s="99"/>
      <c r="M17" s="43"/>
      <c r="N17" s="43">
        <v>4300000</v>
      </c>
      <c r="O17" s="23">
        <f>Таблица4[[#This Row],[Цена в об-нии2]]/Таблица4[[#This Row],[S м2]]</f>
        <v>125730.99415204677</v>
      </c>
      <c r="P17" s="99"/>
      <c r="Q17" s="22"/>
      <c r="R17" s="43"/>
      <c r="S17" s="99"/>
      <c r="T17" s="102"/>
      <c r="U17" s="24"/>
      <c r="V17" s="25"/>
      <c r="W17" s="130"/>
      <c r="X17" s="48"/>
      <c r="Y17" s="48"/>
      <c r="Z17" s="130"/>
      <c r="AA17" s="48"/>
      <c r="AB17" s="45">
        <v>3900000</v>
      </c>
      <c r="AC17" s="45">
        <f>Таблица4[[#This Row],[Старая цена (1)]]/Таблица4[[#This Row],[S м2]]</f>
        <v>114035.08771929823</v>
      </c>
      <c r="AD17" s="45">
        <f>Таблица4[[#This Row],[Старая цена (1)]]-Таблица4[[#This Row],[Цена в об-нии2]]</f>
        <v>-400000</v>
      </c>
      <c r="AE17" s="45">
        <f>Таблица4[[#This Row],[Стар. за квадрат (1)]]-Таблица4[[#This Row],[За квадрат (1)]]</f>
        <v>-11695.906432748539</v>
      </c>
      <c r="AF17" s="46">
        <f>Таблица4[[#This Row],[Цена в об-нии2]]/Таблица4[[#This Row],[Старая цена (1)]]-1</f>
        <v>0.10256410256410264</v>
      </c>
      <c r="AG17" s="99"/>
      <c r="AH17" s="97"/>
      <c r="AI17" s="46"/>
      <c r="AJ17" s="46"/>
      <c r="AK17" s="46"/>
      <c r="AL17" s="46"/>
      <c r="AM17" s="99"/>
      <c r="AN17" s="97"/>
      <c r="AO17" s="45"/>
      <c r="AP17" s="45"/>
      <c r="AQ17" s="45"/>
      <c r="AR17" s="46"/>
      <c r="AS17" s="99"/>
      <c r="AT17" s="26"/>
      <c r="AU17" s="26"/>
      <c r="AV17" s="26"/>
      <c r="AW17" s="26"/>
      <c r="AX17" s="28"/>
      <c r="AY17" s="99"/>
      <c r="AZ17" s="33"/>
      <c r="BA17" s="33"/>
      <c r="BB17" s="19"/>
      <c r="BC17" s="33"/>
      <c r="BD17" s="33"/>
      <c r="BE17" s="51"/>
      <c r="BF17" s="51"/>
      <c r="BG17" s="51"/>
      <c r="BH17" s="42"/>
      <c r="BI17" s="42"/>
      <c r="BJ17" s="42"/>
      <c r="BK17" s="42"/>
      <c r="BL17" s="41"/>
      <c r="BM17" s="42"/>
      <c r="BN17" s="41"/>
      <c r="BO17" s="47"/>
      <c r="BP17" s="41"/>
      <c r="BQ17" s="50"/>
      <c r="BR17" s="41" t="s">
        <v>14</v>
      </c>
      <c r="BS17" s="41" t="s">
        <v>13</v>
      </c>
      <c r="BT17" s="40"/>
      <c r="BU17" s="41" t="s">
        <v>14</v>
      </c>
      <c r="BV17" s="40"/>
      <c r="BW17" s="41"/>
      <c r="BX17" s="41" t="s">
        <v>14</v>
      </c>
      <c r="BY17" s="41" t="s">
        <v>92</v>
      </c>
      <c r="BZ17" s="107">
        <v>0</v>
      </c>
      <c r="CA17" s="107">
        <v>0</v>
      </c>
      <c r="CB17" s="41"/>
      <c r="CC17" s="99"/>
      <c r="CD17" s="177"/>
      <c r="CE17" s="177"/>
      <c r="CF17" s="41"/>
      <c r="CG17" s="99"/>
      <c r="CH17" s="155" t="s">
        <v>254</v>
      </c>
      <c r="CI17" s="156" t="s">
        <v>320</v>
      </c>
      <c r="CJ17" s="144"/>
      <c r="CK17" s="165">
        <v>4</v>
      </c>
      <c r="CL17" s="49" t="s">
        <v>255</v>
      </c>
      <c r="CM17" s="142"/>
      <c r="CN17" s="125" t="s">
        <v>256</v>
      </c>
      <c r="CO17" s="124" t="s">
        <v>258</v>
      </c>
      <c r="CP17" s="120" t="s">
        <v>257</v>
      </c>
      <c r="CQ17" s="91"/>
      <c r="CR17" s="91"/>
      <c r="CS17" s="149"/>
    </row>
    <row r="18" spans="1:97" s="17" customFormat="1" ht="111.75" customHeight="1" x14ac:dyDescent="0.25">
      <c r="A18" s="172">
        <v>2014</v>
      </c>
      <c r="B18" s="15" t="s">
        <v>223</v>
      </c>
      <c r="C18" s="31"/>
      <c r="D18" s="34"/>
      <c r="E18" s="53" t="s">
        <v>259</v>
      </c>
      <c r="F18" s="34" t="s">
        <v>34</v>
      </c>
      <c r="G18" s="18" t="s">
        <v>262</v>
      </c>
      <c r="H18" s="20"/>
      <c r="I18" s="164">
        <v>1</v>
      </c>
      <c r="J18" s="37"/>
      <c r="K18" s="21">
        <v>35</v>
      </c>
      <c r="L18" s="99"/>
      <c r="M18" s="43"/>
      <c r="N18" s="43">
        <v>4850000</v>
      </c>
      <c r="O18" s="23">
        <f>Таблица4[[#This Row],[Цена в об-нии2]]/Таблица4[[#This Row],[S м2]]</f>
        <v>138571.42857142858</v>
      </c>
      <c r="P18" s="99"/>
      <c r="Q18" s="22"/>
      <c r="R18" s="43"/>
      <c r="S18" s="99"/>
      <c r="T18" s="102"/>
      <c r="U18" s="24"/>
      <c r="V18" s="25"/>
      <c r="W18" s="130"/>
      <c r="X18" s="48"/>
      <c r="Y18" s="48"/>
      <c r="Z18" s="130"/>
      <c r="AA18" s="48"/>
      <c r="AB18" s="45">
        <v>4900000</v>
      </c>
      <c r="AC18" s="45">
        <f>Таблица4[[#This Row],[Старая цена (1)]]/Таблица4[[#This Row],[S м2]]</f>
        <v>140000</v>
      </c>
      <c r="AD18" s="45">
        <f>Таблица4[[#This Row],[Старая цена (1)]]-Таблица4[[#This Row],[Цена в об-нии2]]</f>
        <v>50000</v>
      </c>
      <c r="AE18" s="45">
        <f>Таблица4[[#This Row],[Стар. за квадрат (1)]]-Таблица4[[#This Row],[За квадрат (1)]]</f>
        <v>1428.5714285714203</v>
      </c>
      <c r="AF18" s="46">
        <f>Таблица4[[#This Row],[Цена в об-нии2]]/Таблица4[[#This Row],[Старая цена (1)]]-1</f>
        <v>-1.0204081632653073E-2</v>
      </c>
      <c r="AG18" s="99"/>
      <c r="AH18" s="97"/>
      <c r="AI18" s="45"/>
      <c r="AJ18" s="45"/>
      <c r="AK18" s="45"/>
      <c r="AL18" s="46"/>
      <c r="AM18" s="99"/>
      <c r="AN18" s="97"/>
      <c r="AO18" s="45"/>
      <c r="AP18" s="45"/>
      <c r="AQ18" s="45"/>
      <c r="AR18" s="46"/>
      <c r="AS18" s="99"/>
      <c r="AT18" s="26"/>
      <c r="AU18" s="26"/>
      <c r="AV18" s="26"/>
      <c r="AW18" s="26"/>
      <c r="AX18" s="28"/>
      <c r="AY18" s="99"/>
      <c r="AZ18" s="33"/>
      <c r="BA18" s="33"/>
      <c r="BB18" s="19"/>
      <c r="BC18" s="33"/>
      <c r="BD18" s="33"/>
      <c r="BE18" s="51"/>
      <c r="BF18" s="51"/>
      <c r="BG18" s="51"/>
      <c r="BH18" s="42"/>
      <c r="BI18" s="42"/>
      <c r="BJ18" s="42"/>
      <c r="BK18" s="42"/>
      <c r="BL18" s="41"/>
      <c r="BM18" s="42"/>
      <c r="BN18" s="41"/>
      <c r="BO18" s="47"/>
      <c r="BP18" s="41"/>
      <c r="BQ18" s="50"/>
      <c r="BR18" s="41" t="s">
        <v>14</v>
      </c>
      <c r="BS18" s="41" t="s">
        <v>13</v>
      </c>
      <c r="BT18" s="40"/>
      <c r="BU18" s="41" t="s">
        <v>14</v>
      </c>
      <c r="BV18" s="40"/>
      <c r="BW18" s="41"/>
      <c r="BX18" s="41" t="s">
        <v>14</v>
      </c>
      <c r="BY18" s="41" t="s">
        <v>172</v>
      </c>
      <c r="BZ18" s="107">
        <v>4</v>
      </c>
      <c r="CA18" s="107">
        <v>4</v>
      </c>
      <c r="CB18" s="41"/>
      <c r="CC18" s="99"/>
      <c r="CD18" s="177"/>
      <c r="CE18" s="177"/>
      <c r="CF18" s="41"/>
      <c r="CG18" s="99"/>
      <c r="CH18" s="155" t="s">
        <v>264</v>
      </c>
      <c r="CI18" s="156" t="s">
        <v>322</v>
      </c>
      <c r="CJ18" s="144"/>
      <c r="CK18" s="165">
        <v>6</v>
      </c>
      <c r="CL18" s="49" t="s">
        <v>265</v>
      </c>
      <c r="CM18" s="142"/>
      <c r="CN18" s="125" t="s">
        <v>266</v>
      </c>
      <c r="CO18" s="124" t="s">
        <v>271</v>
      </c>
      <c r="CP18" s="90"/>
      <c r="CQ18" s="91"/>
      <c r="CR18" s="91"/>
      <c r="CS18" s="149"/>
    </row>
    <row r="19" spans="1:97" s="17" customFormat="1" ht="132" customHeight="1" x14ac:dyDescent="0.25">
      <c r="A19" s="172">
        <v>2014</v>
      </c>
      <c r="B19" s="15" t="s">
        <v>223</v>
      </c>
      <c r="C19" s="31"/>
      <c r="D19" s="34"/>
      <c r="E19" s="53" t="s">
        <v>259</v>
      </c>
      <c r="F19" s="34" t="s">
        <v>34</v>
      </c>
      <c r="G19" s="18" t="s">
        <v>147</v>
      </c>
      <c r="H19" s="20"/>
      <c r="I19" s="164">
        <v>1</v>
      </c>
      <c r="J19" s="37"/>
      <c r="K19" s="21">
        <v>34.799999999999997</v>
      </c>
      <c r="L19" s="99"/>
      <c r="M19" s="43"/>
      <c r="N19" s="43">
        <v>4790000</v>
      </c>
      <c r="O19" s="23">
        <f>Таблица4[[#This Row],[Цена в об-нии2]]/Таблица4[[#This Row],[S м2]]</f>
        <v>137643.67816091955</v>
      </c>
      <c r="P19" s="99"/>
      <c r="Q19" s="22"/>
      <c r="R19" s="43"/>
      <c r="S19" s="99"/>
      <c r="T19" s="102"/>
      <c r="U19" s="24"/>
      <c r="V19" s="25"/>
      <c r="W19" s="130"/>
      <c r="X19" s="48"/>
      <c r="Y19" s="48"/>
      <c r="Z19" s="130"/>
      <c r="AA19" s="48"/>
      <c r="AB19" s="45">
        <v>4950000</v>
      </c>
      <c r="AC19" s="45">
        <f>Таблица4[[#This Row],[Старая цена (1)]]/Таблица4[[#This Row],[S м2]]</f>
        <v>142241.37931034484</v>
      </c>
      <c r="AD19" s="45">
        <f>Таблица4[[#This Row],[Старая цена (1)]]-Таблица4[[#This Row],[Цена в об-нии2]]</f>
        <v>160000</v>
      </c>
      <c r="AE19" s="45">
        <f>Таблица4[[#This Row],[Стар. за квадрат (1)]]-Таблица4[[#This Row],[За квадрат (1)]]</f>
        <v>4597.7011494252947</v>
      </c>
      <c r="AF19" s="46">
        <f>Таблица4[[#This Row],[Цена в об-нии2]]/Таблица4[[#This Row],[Старая цена (1)]]-1</f>
        <v>-3.2323232323232309E-2</v>
      </c>
      <c r="AG19" s="99"/>
      <c r="AH19" s="97"/>
      <c r="AI19" s="46"/>
      <c r="AJ19" s="46"/>
      <c r="AK19" s="46"/>
      <c r="AL19" s="46"/>
      <c r="AM19" s="99"/>
      <c r="AN19" s="97"/>
      <c r="AO19" s="46"/>
      <c r="AP19" s="46"/>
      <c r="AQ19" s="46"/>
      <c r="AR19" s="46"/>
      <c r="AS19" s="99"/>
      <c r="AT19" s="26"/>
      <c r="AU19" s="26"/>
      <c r="AV19" s="26"/>
      <c r="AW19" s="26"/>
      <c r="AX19" s="28"/>
      <c r="AY19" s="99"/>
      <c r="AZ19" s="33"/>
      <c r="BA19" s="33"/>
      <c r="BB19" s="19"/>
      <c r="BC19" s="33"/>
      <c r="BD19" s="33"/>
      <c r="BE19" s="51"/>
      <c r="BF19" s="51"/>
      <c r="BG19" s="51"/>
      <c r="BH19" s="42"/>
      <c r="BI19" s="42"/>
      <c r="BJ19" s="42"/>
      <c r="BK19" s="42"/>
      <c r="BL19" s="41"/>
      <c r="BM19" s="42"/>
      <c r="BN19" s="41"/>
      <c r="BO19" s="47"/>
      <c r="BP19" s="41"/>
      <c r="BQ19" s="50"/>
      <c r="BR19" s="41" t="s">
        <v>14</v>
      </c>
      <c r="BS19" s="41" t="s">
        <v>13</v>
      </c>
      <c r="BT19" s="40"/>
      <c r="BU19" s="41" t="s">
        <v>14</v>
      </c>
      <c r="BV19" s="40"/>
      <c r="BW19" s="41"/>
      <c r="BX19" s="41" t="s">
        <v>14</v>
      </c>
      <c r="BY19" s="41" t="s">
        <v>130</v>
      </c>
      <c r="BZ19" s="107">
        <v>3</v>
      </c>
      <c r="CA19" s="107">
        <v>2</v>
      </c>
      <c r="CB19" s="41"/>
      <c r="CC19" s="99"/>
      <c r="CD19" s="177"/>
      <c r="CE19" s="177"/>
      <c r="CF19" s="41"/>
      <c r="CG19" s="99"/>
      <c r="CH19" s="155" t="s">
        <v>263</v>
      </c>
      <c r="CI19" s="156" t="s">
        <v>323</v>
      </c>
      <c r="CJ19" s="144"/>
      <c r="CK19" s="165">
        <v>6</v>
      </c>
      <c r="CL19" s="49" t="s">
        <v>267</v>
      </c>
      <c r="CM19" s="142"/>
      <c r="CN19" s="125" t="s">
        <v>268</v>
      </c>
      <c r="CO19" s="124" t="s">
        <v>270</v>
      </c>
      <c r="CP19" s="120"/>
      <c r="CQ19" s="91"/>
      <c r="CR19" s="91"/>
      <c r="CS19" s="149"/>
    </row>
    <row r="20" spans="1:97" s="17" customFormat="1" ht="130.5" customHeight="1" x14ac:dyDescent="0.25">
      <c r="A20" s="172">
        <v>2005</v>
      </c>
      <c r="B20" s="15" t="s">
        <v>127</v>
      </c>
      <c r="C20" s="31"/>
      <c r="D20" s="34"/>
      <c r="E20" s="53" t="s">
        <v>229</v>
      </c>
      <c r="F20" s="34" t="s">
        <v>34</v>
      </c>
      <c r="G20" s="18" t="s">
        <v>230</v>
      </c>
      <c r="H20" s="20"/>
      <c r="I20" s="164">
        <v>1</v>
      </c>
      <c r="J20" s="37"/>
      <c r="K20" s="21">
        <v>39.4</v>
      </c>
      <c r="L20" s="99"/>
      <c r="M20" s="43"/>
      <c r="N20" s="43">
        <v>4780000</v>
      </c>
      <c r="O20" s="23">
        <f>Таблица4[[#This Row],[Цена в об-нии2]]/Таблица4[[#This Row],[S м2]]</f>
        <v>121319.79695431472</v>
      </c>
      <c r="P20" s="99"/>
      <c r="Q20" s="22"/>
      <c r="R20" s="43"/>
      <c r="S20" s="99"/>
      <c r="T20" s="102"/>
      <c r="U20" s="24"/>
      <c r="V20" s="25"/>
      <c r="W20" s="130"/>
      <c r="X20" s="48"/>
      <c r="Y20" s="48"/>
      <c r="Z20" s="130"/>
      <c r="AA20" s="48"/>
      <c r="AB20" s="45">
        <v>4950000</v>
      </c>
      <c r="AC20" s="45">
        <f>Таблица4[[#This Row],[Старая цена (1)]]/Таблица4[[#This Row],[S м2]]</f>
        <v>125634.51776649746</v>
      </c>
      <c r="AD20" s="45">
        <f>Таблица4[[#This Row],[Старая цена (1)]]-Таблица4[[#This Row],[Цена в об-нии2]]</f>
        <v>170000</v>
      </c>
      <c r="AE20" s="45">
        <f>Таблица4[[#This Row],[Стар. за квадрат (1)]]-Таблица4[[#This Row],[За квадрат (1)]]</f>
        <v>4314.7208121827425</v>
      </c>
      <c r="AF20" s="46">
        <f>Таблица4[[#This Row],[Цена в об-нии2]]/Таблица4[[#This Row],[Старая цена (1)]]-1</f>
        <v>-3.4343434343434343E-2</v>
      </c>
      <c r="AG20" s="99"/>
      <c r="AH20" s="97"/>
      <c r="AI20" s="45"/>
      <c r="AJ20" s="45"/>
      <c r="AK20" s="45"/>
      <c r="AL20" s="46"/>
      <c r="AM20" s="99"/>
      <c r="AN20" s="97"/>
      <c r="AO20" s="46"/>
      <c r="AP20" s="46"/>
      <c r="AQ20" s="46"/>
      <c r="AR20" s="46"/>
      <c r="AS20" s="99"/>
      <c r="AT20" s="26"/>
      <c r="AU20" s="26"/>
      <c r="AV20" s="26"/>
      <c r="AW20" s="26"/>
      <c r="AX20" s="28"/>
      <c r="AY20" s="99"/>
      <c r="AZ20" s="33"/>
      <c r="BA20" s="33"/>
      <c r="BB20" s="19"/>
      <c r="BC20" s="33"/>
      <c r="BD20" s="33"/>
      <c r="BE20" s="51"/>
      <c r="BF20" s="51"/>
      <c r="BG20" s="51"/>
      <c r="BH20" s="42"/>
      <c r="BI20" s="42"/>
      <c r="BJ20" s="42"/>
      <c r="BK20" s="42"/>
      <c r="BL20" s="41"/>
      <c r="BM20" s="42"/>
      <c r="BN20" s="41"/>
      <c r="BO20" s="47"/>
      <c r="BP20" s="41"/>
      <c r="BQ20" s="50"/>
      <c r="BR20" s="41" t="s">
        <v>14</v>
      </c>
      <c r="BS20" s="41" t="s">
        <v>13</v>
      </c>
      <c r="BT20" s="40"/>
      <c r="BU20" s="41" t="s">
        <v>14</v>
      </c>
      <c r="BV20" s="40"/>
      <c r="BW20" s="41"/>
      <c r="BX20" s="41" t="s">
        <v>14</v>
      </c>
      <c r="BY20" s="41" t="s">
        <v>130</v>
      </c>
      <c r="BZ20" s="107">
        <v>4</v>
      </c>
      <c r="CA20" s="107">
        <v>4</v>
      </c>
      <c r="CB20" s="41"/>
      <c r="CC20" s="99"/>
      <c r="CD20" s="177"/>
      <c r="CE20" s="177"/>
      <c r="CF20" s="41"/>
      <c r="CG20" s="99"/>
      <c r="CH20" s="155" t="s">
        <v>234</v>
      </c>
      <c r="CI20" s="156" t="s">
        <v>317</v>
      </c>
      <c r="CJ20" s="144"/>
      <c r="CK20" s="191">
        <v>7</v>
      </c>
      <c r="CL20" s="49" t="s">
        <v>231</v>
      </c>
      <c r="CM20" s="142"/>
      <c r="CN20" s="125"/>
      <c r="CO20" s="124" t="s">
        <v>233</v>
      </c>
      <c r="CP20" s="120" t="s">
        <v>232</v>
      </c>
      <c r="CQ20" s="91"/>
      <c r="CR20" s="91"/>
      <c r="CS20" s="149"/>
    </row>
    <row r="21" spans="1:97" s="17" customFormat="1" ht="136.5" customHeight="1" x14ac:dyDescent="0.25">
      <c r="A21" s="172">
        <v>2006</v>
      </c>
      <c r="B21" s="15" t="s">
        <v>283</v>
      </c>
      <c r="C21" s="31"/>
      <c r="D21" s="34"/>
      <c r="E21" s="53" t="s">
        <v>289</v>
      </c>
      <c r="F21" s="34" t="s">
        <v>224</v>
      </c>
      <c r="G21" s="18" t="s">
        <v>290</v>
      </c>
      <c r="H21" s="20"/>
      <c r="I21" s="164">
        <v>1</v>
      </c>
      <c r="J21" s="37"/>
      <c r="K21" s="21">
        <v>33</v>
      </c>
      <c r="L21" s="99"/>
      <c r="M21" s="43"/>
      <c r="N21" s="43">
        <v>4850000</v>
      </c>
      <c r="O21" s="23">
        <f>Таблица4[[#This Row],[Цена в об-нии2]]/Таблица4[[#This Row],[S м2]]</f>
        <v>146969.69696969696</v>
      </c>
      <c r="P21" s="99"/>
      <c r="Q21" s="43"/>
      <c r="R21" s="43"/>
      <c r="S21" s="99"/>
      <c r="T21" s="102"/>
      <c r="U21" s="24"/>
      <c r="V21" s="25"/>
      <c r="W21" s="130"/>
      <c r="X21" s="48"/>
      <c r="Y21" s="48"/>
      <c r="Z21" s="130"/>
      <c r="AA21" s="48"/>
      <c r="AB21" s="45">
        <v>5050000</v>
      </c>
      <c r="AC21" s="45">
        <f>Таблица4[[#This Row],[Старая цена (1)]]/Таблица4[[#This Row],[S м2]]</f>
        <v>153030.30303030304</v>
      </c>
      <c r="AD21" s="45">
        <f>Таблица4[[#This Row],[Старая цена (1)]]-Таблица4[[#This Row],[Цена в об-нии2]]</f>
        <v>200000</v>
      </c>
      <c r="AE21" s="45">
        <f>Таблица4[[#This Row],[Стар. за квадрат (1)]]-Таблица4[[#This Row],[За квадрат (1)]]</f>
        <v>6060.6060606060782</v>
      </c>
      <c r="AF21" s="46">
        <f>Таблица4[[#This Row],[Цена в об-нии2]]/Таблица4[[#This Row],[Старая цена (1)]]-1</f>
        <v>-3.9603960396039639E-2</v>
      </c>
      <c r="AG21" s="99"/>
      <c r="AH21" s="97"/>
      <c r="AI21" s="46"/>
      <c r="AJ21" s="46"/>
      <c r="AK21" s="46"/>
      <c r="AL21" s="46"/>
      <c r="AM21" s="99"/>
      <c r="AN21" s="97"/>
      <c r="AO21" s="46"/>
      <c r="AP21" s="46"/>
      <c r="AQ21" s="46"/>
      <c r="AR21" s="46"/>
      <c r="AS21" s="99"/>
      <c r="AT21" s="26"/>
      <c r="AU21" s="26"/>
      <c r="AV21" s="26"/>
      <c r="AW21" s="26"/>
      <c r="AX21" s="28"/>
      <c r="AY21" s="99"/>
      <c r="AZ21" s="33"/>
      <c r="BA21" s="33"/>
      <c r="BB21" s="19"/>
      <c r="BC21" s="33"/>
      <c r="BD21" s="33"/>
      <c r="BE21" s="51"/>
      <c r="BF21" s="51"/>
      <c r="BG21" s="51"/>
      <c r="BH21" s="42"/>
      <c r="BI21" s="42"/>
      <c r="BJ21" s="42"/>
      <c r="BK21" s="42"/>
      <c r="BL21" s="41"/>
      <c r="BM21" s="42"/>
      <c r="BN21" s="41"/>
      <c r="BO21" s="47"/>
      <c r="BP21" s="41"/>
      <c r="BQ21" s="50"/>
      <c r="BR21" s="41" t="s">
        <v>14</v>
      </c>
      <c r="BS21" s="41" t="s">
        <v>13</v>
      </c>
      <c r="BT21" s="40"/>
      <c r="BU21" s="41" t="s">
        <v>14</v>
      </c>
      <c r="BV21" s="40"/>
      <c r="BW21" s="41"/>
      <c r="BX21" s="41" t="s">
        <v>14</v>
      </c>
      <c r="BY21" s="41" t="s">
        <v>172</v>
      </c>
      <c r="BZ21" s="107">
        <v>3</v>
      </c>
      <c r="CA21" s="107">
        <v>0</v>
      </c>
      <c r="CB21" s="41"/>
      <c r="CC21" s="99"/>
      <c r="CD21" s="177"/>
      <c r="CE21" s="177"/>
      <c r="CF21" s="41"/>
      <c r="CG21" s="99"/>
      <c r="CH21" s="155" t="s">
        <v>291</v>
      </c>
      <c r="CI21" s="156" t="s">
        <v>327</v>
      </c>
      <c r="CJ21" s="144"/>
      <c r="CK21" s="165"/>
      <c r="CL21" s="49" t="s">
        <v>292</v>
      </c>
      <c r="CM21" s="142"/>
      <c r="CN21" s="125" t="s">
        <v>293</v>
      </c>
      <c r="CO21" s="91"/>
      <c r="CP21" s="120" t="s">
        <v>299</v>
      </c>
      <c r="CQ21" s="91"/>
      <c r="CR21" s="91"/>
      <c r="CS21" s="149"/>
    </row>
    <row r="22" spans="1:97" s="17" customFormat="1" ht="137.25" customHeight="1" x14ac:dyDescent="0.25">
      <c r="A22" s="172">
        <v>2015</v>
      </c>
      <c r="B22" s="15" t="s">
        <v>127</v>
      </c>
      <c r="C22" s="31"/>
      <c r="D22" s="34"/>
      <c r="E22" s="53" t="s">
        <v>164</v>
      </c>
      <c r="F22" s="34" t="s">
        <v>34</v>
      </c>
      <c r="G22" s="18" t="s">
        <v>147</v>
      </c>
      <c r="H22" s="20"/>
      <c r="I22" s="164">
        <v>1</v>
      </c>
      <c r="J22" s="37"/>
      <c r="K22" s="21">
        <v>34.700000000000003</v>
      </c>
      <c r="L22" s="99"/>
      <c r="M22" s="43"/>
      <c r="N22" s="43">
        <v>5000000</v>
      </c>
      <c r="O22" s="23">
        <f>Таблица4[[#This Row],[Цена в об-нии2]]/Таблица4[[#This Row],[S м2]]</f>
        <v>144092.2190201729</v>
      </c>
      <c r="P22" s="99"/>
      <c r="Q22" s="43"/>
      <c r="R22" s="44"/>
      <c r="S22" s="99"/>
      <c r="T22" s="102"/>
      <c r="U22" s="24"/>
      <c r="V22" s="25"/>
      <c r="W22" s="130"/>
      <c r="X22" s="48"/>
      <c r="Y22" s="48"/>
      <c r="Z22" s="130"/>
      <c r="AA22" s="48"/>
      <c r="AB22" s="45">
        <v>5200000</v>
      </c>
      <c r="AC22" s="45">
        <f>Таблица4[[#This Row],[Старая цена (1)]]/Таблица4[[#This Row],[S м2]]</f>
        <v>149855.90778097982</v>
      </c>
      <c r="AD22" s="45">
        <f>Таблица4[[#This Row],[Старая цена (1)]]-Таблица4[[#This Row],[Цена в об-нии2]]</f>
        <v>200000</v>
      </c>
      <c r="AE22" s="45">
        <f>Таблица4[[#This Row],[Стар. за квадрат (1)]]-Таблица4[[#This Row],[За квадрат (1)]]</f>
        <v>5763.6887608069228</v>
      </c>
      <c r="AF22" s="46">
        <f>Таблица4[[#This Row],[Цена в об-нии2]]/Таблица4[[#This Row],[Старая цена (1)]]-1</f>
        <v>-3.8461538461538436E-2</v>
      </c>
      <c r="AG22" s="99"/>
      <c r="AH22" s="97"/>
      <c r="AI22" s="46"/>
      <c r="AJ22" s="46"/>
      <c r="AK22" s="46"/>
      <c r="AL22" s="46"/>
      <c r="AM22" s="99"/>
      <c r="AN22" s="97"/>
      <c r="AO22" s="46"/>
      <c r="AP22" s="46"/>
      <c r="AQ22" s="46"/>
      <c r="AR22" s="46"/>
      <c r="AS22" s="99"/>
      <c r="AT22" s="26"/>
      <c r="AU22" s="26"/>
      <c r="AV22" s="26"/>
      <c r="AW22" s="26"/>
      <c r="AX22" s="28"/>
      <c r="AY22" s="99"/>
      <c r="AZ22" s="33"/>
      <c r="BA22" s="33"/>
      <c r="BB22" s="19"/>
      <c r="BC22" s="33"/>
      <c r="BD22" s="33"/>
      <c r="BE22" s="51"/>
      <c r="BF22" s="51"/>
      <c r="BG22" s="51"/>
      <c r="BH22" s="42"/>
      <c r="BI22" s="42"/>
      <c r="BJ22" s="42"/>
      <c r="BK22" s="42"/>
      <c r="BL22" s="41"/>
      <c r="BM22" s="42"/>
      <c r="BN22" s="41"/>
      <c r="BO22" s="47"/>
      <c r="BP22" s="41"/>
      <c r="BQ22" s="50"/>
      <c r="BR22" s="41" t="s">
        <v>14</v>
      </c>
      <c r="BS22" s="41" t="s">
        <v>13</v>
      </c>
      <c r="BT22" s="40"/>
      <c r="BU22" s="41" t="s">
        <v>14</v>
      </c>
      <c r="BV22" s="40"/>
      <c r="BW22" s="41"/>
      <c r="BX22" s="41" t="s">
        <v>14</v>
      </c>
      <c r="BY22" s="41" t="s">
        <v>130</v>
      </c>
      <c r="BZ22" s="107">
        <v>5</v>
      </c>
      <c r="CA22" s="107">
        <v>4</v>
      </c>
      <c r="CB22" s="41" t="s">
        <v>14</v>
      </c>
      <c r="CC22" s="99"/>
      <c r="CD22" s="177"/>
      <c r="CE22" s="177"/>
      <c r="CF22" s="41"/>
      <c r="CG22" s="99"/>
      <c r="CH22" s="155" t="s">
        <v>219</v>
      </c>
      <c r="CI22" s="156" t="s">
        <v>315</v>
      </c>
      <c r="CJ22" s="144"/>
      <c r="CK22" s="165">
        <v>6</v>
      </c>
      <c r="CL22" s="49" t="s">
        <v>220</v>
      </c>
      <c r="CM22" s="142"/>
      <c r="CN22" s="125"/>
      <c r="CO22" s="124" t="s">
        <v>329</v>
      </c>
      <c r="CP22" s="90"/>
      <c r="CQ22" s="91"/>
      <c r="CR22" s="91"/>
      <c r="CS22" s="149"/>
    </row>
    <row r="23" spans="1:97" s="17" customFormat="1" ht="123.75" customHeight="1" x14ac:dyDescent="0.25">
      <c r="A23" s="172">
        <v>2008</v>
      </c>
      <c r="B23" s="15" t="s">
        <v>283</v>
      </c>
      <c r="C23" s="31"/>
      <c r="D23" s="34"/>
      <c r="E23" s="53" t="s">
        <v>284</v>
      </c>
      <c r="F23" s="34" t="s">
        <v>224</v>
      </c>
      <c r="G23" s="18" t="s">
        <v>285</v>
      </c>
      <c r="H23" s="20"/>
      <c r="I23" s="189" t="s">
        <v>245</v>
      </c>
      <c r="J23" s="37"/>
      <c r="K23" s="21">
        <v>33</v>
      </c>
      <c r="L23" s="99"/>
      <c r="M23" s="43"/>
      <c r="N23" s="43">
        <v>3900000</v>
      </c>
      <c r="O23" s="23">
        <f>Таблица4[[#This Row],[Цена в об-нии2]]/Таблица4[[#This Row],[S м2]]</f>
        <v>118181.81818181818</v>
      </c>
      <c r="P23" s="99"/>
      <c r="Q23" s="22"/>
      <c r="R23" s="44"/>
      <c r="S23" s="99"/>
      <c r="T23" s="102"/>
      <c r="U23" s="24"/>
      <c r="V23" s="25"/>
      <c r="W23" s="128"/>
      <c r="X23" s="48"/>
      <c r="Y23" s="48"/>
      <c r="Z23" s="130"/>
      <c r="AA23" s="48"/>
      <c r="AB23" s="45"/>
      <c r="AC23" s="45"/>
      <c r="AD23" s="45"/>
      <c r="AE23" s="45"/>
      <c r="AF23" s="46"/>
      <c r="AG23" s="99"/>
      <c r="AH23" s="97"/>
      <c r="AI23" s="46"/>
      <c r="AJ23" s="46"/>
      <c r="AK23" s="46"/>
      <c r="AL23" s="46"/>
      <c r="AM23" s="99"/>
      <c r="AN23" s="97"/>
      <c r="AO23" s="46"/>
      <c r="AP23" s="46"/>
      <c r="AQ23" s="46"/>
      <c r="AR23" s="46"/>
      <c r="AS23" s="99"/>
      <c r="AT23" s="26"/>
      <c r="AU23" s="26"/>
      <c r="AV23" s="26"/>
      <c r="AW23" s="26"/>
      <c r="AX23" s="28"/>
      <c r="AY23" s="99"/>
      <c r="AZ23" s="33"/>
      <c r="BA23" s="33"/>
      <c r="BB23" s="19"/>
      <c r="BC23" s="33"/>
      <c r="BD23" s="33"/>
      <c r="BE23" s="51"/>
      <c r="BF23" s="51"/>
      <c r="BG23" s="51"/>
      <c r="BH23" s="42"/>
      <c r="BI23" s="42"/>
      <c r="BJ23" s="42"/>
      <c r="BK23" s="42"/>
      <c r="BL23" s="41"/>
      <c r="BM23" s="42"/>
      <c r="BN23" s="41"/>
      <c r="BO23" s="47"/>
      <c r="BP23" s="41"/>
      <c r="BQ23" s="50"/>
      <c r="BR23" s="41" t="s">
        <v>14</v>
      </c>
      <c r="BS23" s="41" t="s">
        <v>13</v>
      </c>
      <c r="BT23" s="40"/>
      <c r="BU23" s="41" t="s">
        <v>14</v>
      </c>
      <c r="BV23" s="40"/>
      <c r="BW23" s="41"/>
      <c r="BX23" s="41" t="s">
        <v>14</v>
      </c>
      <c r="BY23" s="41" t="s">
        <v>172</v>
      </c>
      <c r="BZ23" s="107">
        <v>4</v>
      </c>
      <c r="CA23" s="107">
        <v>3</v>
      </c>
      <c r="CB23" s="41"/>
      <c r="CC23" s="99"/>
      <c r="CD23" s="177"/>
      <c r="CE23" s="177"/>
      <c r="CF23" s="41"/>
      <c r="CG23" s="99"/>
      <c r="CH23" s="155" t="s">
        <v>286</v>
      </c>
      <c r="CI23" s="156" t="s">
        <v>326</v>
      </c>
      <c r="CJ23" s="144"/>
      <c r="CK23" s="165">
        <v>4</v>
      </c>
      <c r="CL23" s="49" t="s">
        <v>287</v>
      </c>
      <c r="CM23" s="142"/>
      <c r="CN23" s="125" t="s">
        <v>288</v>
      </c>
      <c r="CO23" s="91"/>
      <c r="CP23" s="90"/>
      <c r="CQ23" s="91"/>
      <c r="CR23" s="91"/>
      <c r="CS23" s="149"/>
    </row>
    <row r="24" spans="1:97" s="17" customFormat="1" ht="144.75" customHeight="1" x14ac:dyDescent="0.25">
      <c r="A24" s="172">
        <v>2014</v>
      </c>
      <c r="B24" s="15" t="s">
        <v>223</v>
      </c>
      <c r="C24" s="31"/>
      <c r="D24" s="34"/>
      <c r="E24" s="53" t="s">
        <v>259</v>
      </c>
      <c r="F24" s="34" t="s">
        <v>34</v>
      </c>
      <c r="G24" s="18" t="s">
        <v>205</v>
      </c>
      <c r="H24" s="20" t="s">
        <v>14</v>
      </c>
      <c r="I24" s="164">
        <v>1</v>
      </c>
      <c r="J24" s="37"/>
      <c r="K24" s="21">
        <v>35.1</v>
      </c>
      <c r="L24" s="99"/>
      <c r="M24" s="43"/>
      <c r="N24" s="43">
        <v>4650000</v>
      </c>
      <c r="O24" s="23">
        <f>Таблица4[[#This Row],[Цена в об-нии2]]/Таблица4[[#This Row],[S м2]]</f>
        <v>132478.63247863247</v>
      </c>
      <c r="P24" s="99"/>
      <c r="Q24" s="22"/>
      <c r="R24" s="44"/>
      <c r="S24" s="99"/>
      <c r="T24" s="102"/>
      <c r="U24" s="24"/>
      <c r="V24" s="25"/>
      <c r="W24" s="130"/>
      <c r="X24" s="48"/>
      <c r="Y24" s="48"/>
      <c r="Z24" s="130"/>
      <c r="AA24" s="48"/>
      <c r="AB24" s="45"/>
      <c r="AC24" s="45"/>
      <c r="AD24" s="45"/>
      <c r="AE24" s="45"/>
      <c r="AF24" s="46"/>
      <c r="AG24" s="99"/>
      <c r="AH24" s="97"/>
      <c r="AI24" s="46"/>
      <c r="AJ24" s="46"/>
      <c r="AK24" s="46"/>
      <c r="AL24" s="46"/>
      <c r="AM24" s="99"/>
      <c r="AN24" s="97"/>
      <c r="AO24" s="46"/>
      <c r="AP24" s="46"/>
      <c r="AQ24" s="46"/>
      <c r="AR24" s="46"/>
      <c r="AS24" s="99"/>
      <c r="AT24" s="26"/>
      <c r="AU24" s="26"/>
      <c r="AV24" s="26"/>
      <c r="AW24" s="26"/>
      <c r="AX24" s="28"/>
      <c r="AY24" s="99"/>
      <c r="AZ24" s="33"/>
      <c r="BA24" s="33"/>
      <c r="BB24" s="19"/>
      <c r="BC24" s="33"/>
      <c r="BD24" s="33"/>
      <c r="BE24" s="51"/>
      <c r="BF24" s="51"/>
      <c r="BG24" s="51"/>
      <c r="BH24" s="42"/>
      <c r="BI24" s="42"/>
      <c r="BJ24" s="42"/>
      <c r="BK24" s="42"/>
      <c r="BL24" s="41"/>
      <c r="BM24" s="42"/>
      <c r="BN24" s="41"/>
      <c r="BO24" s="47"/>
      <c r="BP24" s="41"/>
      <c r="BQ24" s="50"/>
      <c r="BR24" s="41" t="s">
        <v>14</v>
      </c>
      <c r="BS24" s="41" t="s">
        <v>13</v>
      </c>
      <c r="BT24" s="40"/>
      <c r="BU24" s="41" t="s">
        <v>14</v>
      </c>
      <c r="BV24" s="40"/>
      <c r="BW24" s="41"/>
      <c r="BX24" s="41" t="s">
        <v>14</v>
      </c>
      <c r="BY24" s="41" t="s">
        <v>130</v>
      </c>
      <c r="BZ24" s="107">
        <v>4</v>
      </c>
      <c r="CA24" s="107">
        <v>3</v>
      </c>
      <c r="CB24" s="41" t="s">
        <v>13</v>
      </c>
      <c r="CC24" s="99"/>
      <c r="CD24" s="177"/>
      <c r="CE24" s="177"/>
      <c r="CF24" s="41"/>
      <c r="CG24" s="99"/>
      <c r="CH24" s="155" t="s">
        <v>263</v>
      </c>
      <c r="CI24" s="156" t="s">
        <v>321</v>
      </c>
      <c r="CJ24" s="144"/>
      <c r="CK24" s="165"/>
      <c r="CL24" s="49" t="s">
        <v>260</v>
      </c>
      <c r="CM24" s="142"/>
      <c r="CN24" s="125" t="s">
        <v>261</v>
      </c>
      <c r="CO24" s="124" t="s">
        <v>269</v>
      </c>
      <c r="CP24" s="120"/>
      <c r="CQ24" s="91"/>
      <c r="CR24" s="91"/>
      <c r="CS24" s="149"/>
    </row>
    <row r="25" spans="1:97" s="17" customFormat="1" ht="123" customHeight="1" x14ac:dyDescent="0.25">
      <c r="A25" s="172">
        <v>2014</v>
      </c>
      <c r="B25" s="15" t="s">
        <v>223</v>
      </c>
      <c r="C25" s="31"/>
      <c r="D25" s="34"/>
      <c r="E25" s="53" t="s">
        <v>279</v>
      </c>
      <c r="F25" s="35" t="s">
        <v>154</v>
      </c>
      <c r="G25" s="18" t="s">
        <v>280</v>
      </c>
      <c r="H25" s="20"/>
      <c r="I25" s="164">
        <v>1</v>
      </c>
      <c r="J25" s="37"/>
      <c r="K25" s="21">
        <v>35.9</v>
      </c>
      <c r="L25" s="99"/>
      <c r="M25" s="43"/>
      <c r="N25" s="43">
        <v>4750000</v>
      </c>
      <c r="O25" s="23">
        <f>Таблица4[[#This Row],[Цена в об-нии2]]/Таблица4[[#This Row],[S м2]]</f>
        <v>132311.97771587744</v>
      </c>
      <c r="P25" s="99"/>
      <c r="Q25" s="22"/>
      <c r="R25" s="43"/>
      <c r="S25" s="99"/>
      <c r="T25" s="102"/>
      <c r="U25" s="24"/>
      <c r="V25" s="25"/>
      <c r="W25" s="130"/>
      <c r="X25" s="48"/>
      <c r="Y25" s="48"/>
      <c r="Z25" s="130"/>
      <c r="AA25" s="48"/>
      <c r="AB25" s="45"/>
      <c r="AC25" s="45"/>
      <c r="AD25" s="45"/>
      <c r="AE25" s="45"/>
      <c r="AF25" s="46"/>
      <c r="AG25" s="99"/>
      <c r="AH25" s="97"/>
      <c r="AI25" s="46"/>
      <c r="AJ25" s="46"/>
      <c r="AK25" s="46"/>
      <c r="AL25" s="46"/>
      <c r="AM25" s="99"/>
      <c r="AN25" s="97"/>
      <c r="AO25" s="46"/>
      <c r="AP25" s="46"/>
      <c r="AQ25" s="46"/>
      <c r="AR25" s="46"/>
      <c r="AS25" s="99"/>
      <c r="AT25" s="26"/>
      <c r="AU25" s="26"/>
      <c r="AV25" s="26"/>
      <c r="AW25" s="26"/>
      <c r="AX25" s="28"/>
      <c r="AY25" s="99"/>
      <c r="AZ25" s="33"/>
      <c r="BA25" s="33"/>
      <c r="BB25" s="19"/>
      <c r="BC25" s="33"/>
      <c r="BD25" s="33"/>
      <c r="BE25" s="42"/>
      <c r="BF25" s="42"/>
      <c r="BG25" s="42"/>
      <c r="BH25" s="42"/>
      <c r="BI25" s="42"/>
      <c r="BJ25" s="42"/>
      <c r="BK25" s="42"/>
      <c r="BL25" s="41"/>
      <c r="BM25" s="42"/>
      <c r="BN25" s="38"/>
      <c r="BO25" s="39"/>
      <c r="BP25" s="41"/>
      <c r="BQ25" s="40"/>
      <c r="BR25" s="41" t="s">
        <v>14</v>
      </c>
      <c r="BS25" s="41" t="s">
        <v>13</v>
      </c>
      <c r="BT25" s="40"/>
      <c r="BU25" s="41" t="s">
        <v>14</v>
      </c>
      <c r="BV25" s="40"/>
      <c r="BW25" s="41"/>
      <c r="BX25" s="41" t="s">
        <v>14</v>
      </c>
      <c r="BY25" s="41" t="s">
        <v>214</v>
      </c>
      <c r="BZ25" s="107">
        <v>4</v>
      </c>
      <c r="CA25" s="107">
        <v>4</v>
      </c>
      <c r="CB25" s="41"/>
      <c r="CC25" s="99"/>
      <c r="CD25" s="177"/>
      <c r="CE25" s="177"/>
      <c r="CF25" s="41"/>
      <c r="CG25" s="99"/>
      <c r="CH25" s="155" t="s">
        <v>281</v>
      </c>
      <c r="CI25" s="156" t="s">
        <v>325</v>
      </c>
      <c r="CJ25" s="144"/>
      <c r="CK25" s="165">
        <v>4</v>
      </c>
      <c r="CL25" s="49"/>
      <c r="CM25" s="142"/>
      <c r="CN25" s="125" t="s">
        <v>282</v>
      </c>
      <c r="CO25" s="91"/>
      <c r="CP25" s="89"/>
      <c r="CQ25" s="91"/>
      <c r="CR25" s="91"/>
      <c r="CS25" s="149"/>
    </row>
    <row r="26" spans="1:97" s="17" customFormat="1" ht="105.75" customHeight="1" x14ac:dyDescent="0.25">
      <c r="A26" s="172">
        <v>2023</v>
      </c>
      <c r="B26" s="15" t="s">
        <v>197</v>
      </c>
      <c r="C26" s="31"/>
      <c r="D26" s="34"/>
      <c r="E26" s="53" t="s">
        <v>243</v>
      </c>
      <c r="F26" s="34" t="s">
        <v>34</v>
      </c>
      <c r="G26" s="18" t="s">
        <v>244</v>
      </c>
      <c r="H26" s="20"/>
      <c r="I26" s="189" t="s">
        <v>245</v>
      </c>
      <c r="J26" s="37"/>
      <c r="K26" s="21">
        <v>32.6</v>
      </c>
      <c r="L26" s="99"/>
      <c r="M26" s="43"/>
      <c r="N26" s="43">
        <v>4900000</v>
      </c>
      <c r="O26" s="23">
        <f>Таблица4[[#This Row],[Цена в об-нии2]]/Таблица4[[#This Row],[S м2]]</f>
        <v>150306.74846625768</v>
      </c>
      <c r="P26" s="99"/>
      <c r="Q26" s="22"/>
      <c r="R26" s="43"/>
      <c r="S26" s="99"/>
      <c r="T26" s="102"/>
      <c r="U26" s="24"/>
      <c r="V26" s="25"/>
      <c r="W26" s="130"/>
      <c r="X26" s="48"/>
      <c r="Y26" s="48"/>
      <c r="Z26" s="130"/>
      <c r="AA26" s="48"/>
      <c r="AB26" s="45"/>
      <c r="AC26" s="45"/>
      <c r="AD26" s="45"/>
      <c r="AE26" s="45"/>
      <c r="AF26" s="46"/>
      <c r="AG26" s="99"/>
      <c r="AH26" s="97"/>
      <c r="AI26" s="45"/>
      <c r="AJ26" s="45"/>
      <c r="AK26" s="45"/>
      <c r="AL26" s="46"/>
      <c r="AM26" s="99"/>
      <c r="AN26" s="97"/>
      <c r="AO26" s="46"/>
      <c r="AP26" s="46"/>
      <c r="AQ26" s="46"/>
      <c r="AR26" s="46"/>
      <c r="AS26" s="99"/>
      <c r="AT26" s="26"/>
      <c r="AU26" s="26"/>
      <c r="AV26" s="26"/>
      <c r="AW26" s="26"/>
      <c r="AX26" s="28"/>
      <c r="AY26" s="99"/>
      <c r="AZ26" s="33"/>
      <c r="BA26" s="33"/>
      <c r="BB26" s="19"/>
      <c r="BC26" s="33"/>
      <c r="BD26" s="33"/>
      <c r="BE26" s="51"/>
      <c r="BF26" s="51"/>
      <c r="BG26" s="51"/>
      <c r="BH26" s="42"/>
      <c r="BI26" s="42"/>
      <c r="BJ26" s="42"/>
      <c r="BK26" s="42"/>
      <c r="BL26" s="41"/>
      <c r="BM26" s="42"/>
      <c r="BN26" s="41"/>
      <c r="BO26" s="47"/>
      <c r="BP26" s="41"/>
      <c r="BQ26" s="50"/>
      <c r="BR26" s="41" t="s">
        <v>14</v>
      </c>
      <c r="BS26" s="41" t="s">
        <v>13</v>
      </c>
      <c r="BT26" s="40"/>
      <c r="BU26" s="41" t="s">
        <v>14</v>
      </c>
      <c r="BV26" s="40"/>
      <c r="BW26" s="41"/>
      <c r="BX26" s="41" t="s">
        <v>14</v>
      </c>
      <c r="BY26" s="41" t="s">
        <v>33</v>
      </c>
      <c r="BZ26" s="107">
        <v>5</v>
      </c>
      <c r="CA26" s="107">
        <v>0</v>
      </c>
      <c r="CB26" s="41"/>
      <c r="CC26" s="99"/>
      <c r="CD26" s="177"/>
      <c r="CE26" s="177"/>
      <c r="CF26" s="41"/>
      <c r="CG26" s="99"/>
      <c r="CH26" s="155" t="s">
        <v>247</v>
      </c>
      <c r="CI26" s="156" t="s">
        <v>319</v>
      </c>
      <c r="CJ26" s="144"/>
      <c r="CK26" s="165">
        <v>4</v>
      </c>
      <c r="CL26" s="49" t="s">
        <v>248</v>
      </c>
      <c r="CM26" s="142"/>
      <c r="CN26" s="125" t="s">
        <v>249</v>
      </c>
      <c r="CO26" s="124" t="s">
        <v>250</v>
      </c>
      <c r="CP26" s="120" t="s">
        <v>251</v>
      </c>
      <c r="CQ26" s="91"/>
      <c r="CR26" s="91"/>
      <c r="CS26" s="149"/>
    </row>
    <row r="27" spans="1:97" s="17" customFormat="1" ht="115.5" customHeight="1" x14ac:dyDescent="0.25">
      <c r="A27" s="193">
        <v>1994</v>
      </c>
      <c r="B27" s="15" t="s">
        <v>223</v>
      </c>
      <c r="C27" s="31"/>
      <c r="D27" s="34"/>
      <c r="E27" s="53" t="s">
        <v>236</v>
      </c>
      <c r="F27" s="192" t="s">
        <v>224</v>
      </c>
      <c r="G27" s="18" t="s">
        <v>237</v>
      </c>
      <c r="H27" s="20"/>
      <c r="I27" s="164">
        <v>1</v>
      </c>
      <c r="J27" s="37"/>
      <c r="K27" s="21">
        <v>42</v>
      </c>
      <c r="L27" s="99"/>
      <c r="M27" s="43"/>
      <c r="N27" s="43">
        <v>5000000</v>
      </c>
      <c r="O27" s="23">
        <f>Таблица4[[#This Row],[Цена в об-нии2]]/Таблица4[[#This Row],[S м2]]</f>
        <v>119047.61904761905</v>
      </c>
      <c r="P27" s="99"/>
      <c r="Q27" s="43"/>
      <c r="R27" s="43"/>
      <c r="S27" s="99"/>
      <c r="T27" s="102"/>
      <c r="U27" s="24"/>
      <c r="V27" s="25"/>
      <c r="W27" s="130"/>
      <c r="X27" s="48"/>
      <c r="Y27" s="48"/>
      <c r="Z27" s="130"/>
      <c r="AA27" s="48"/>
      <c r="AB27" s="45"/>
      <c r="AC27" s="45"/>
      <c r="AD27" s="45"/>
      <c r="AE27" s="45"/>
      <c r="AF27" s="46"/>
      <c r="AG27" s="99"/>
      <c r="AH27" s="97"/>
      <c r="AI27" s="46"/>
      <c r="AJ27" s="46"/>
      <c r="AK27" s="46"/>
      <c r="AL27" s="46"/>
      <c r="AM27" s="99"/>
      <c r="AN27" s="97"/>
      <c r="AO27" s="46"/>
      <c r="AP27" s="46"/>
      <c r="AQ27" s="46"/>
      <c r="AR27" s="46"/>
      <c r="AS27" s="99"/>
      <c r="AT27" s="26"/>
      <c r="AU27" s="26"/>
      <c r="AV27" s="26"/>
      <c r="AW27" s="26"/>
      <c r="AX27" s="28"/>
      <c r="AY27" s="99"/>
      <c r="AZ27" s="33"/>
      <c r="BA27" s="33"/>
      <c r="BB27" s="19"/>
      <c r="BC27" s="33"/>
      <c r="BD27" s="33"/>
      <c r="BE27" s="51"/>
      <c r="BF27" s="51"/>
      <c r="BG27" s="51"/>
      <c r="BH27" s="42"/>
      <c r="BI27" s="42"/>
      <c r="BJ27" s="42"/>
      <c r="BK27" s="42"/>
      <c r="BL27" s="41"/>
      <c r="BM27" s="42"/>
      <c r="BN27" s="41"/>
      <c r="BO27" s="47"/>
      <c r="BP27" s="41"/>
      <c r="BQ27" s="50"/>
      <c r="BR27" s="41" t="s">
        <v>14</v>
      </c>
      <c r="BS27" s="41" t="s">
        <v>13</v>
      </c>
      <c r="BT27" s="40"/>
      <c r="BU27" s="41" t="s">
        <v>14</v>
      </c>
      <c r="BV27" s="40"/>
      <c r="BW27" s="41"/>
      <c r="BX27" s="41" t="s">
        <v>14</v>
      </c>
      <c r="BY27" s="41" t="s">
        <v>172</v>
      </c>
      <c r="BZ27" s="107">
        <v>3</v>
      </c>
      <c r="CA27" s="107">
        <v>3</v>
      </c>
      <c r="CB27" s="41"/>
      <c r="CC27" s="99"/>
      <c r="CD27" s="177"/>
      <c r="CE27" s="177"/>
      <c r="CF27" s="41"/>
      <c r="CG27" s="99"/>
      <c r="CH27" s="155" t="s">
        <v>246</v>
      </c>
      <c r="CI27" s="156" t="s">
        <v>318</v>
      </c>
      <c r="CJ27" s="144"/>
      <c r="CK27" s="165">
        <v>6</v>
      </c>
      <c r="CL27" s="49" t="s">
        <v>239</v>
      </c>
      <c r="CM27" s="142"/>
      <c r="CN27" s="125" t="s">
        <v>238</v>
      </c>
      <c r="CO27" s="124" t="s">
        <v>242</v>
      </c>
      <c r="CP27" s="120" t="s">
        <v>240</v>
      </c>
      <c r="CQ27" s="91"/>
      <c r="CR27" s="91"/>
      <c r="CS27" s="149"/>
    </row>
    <row r="28" spans="1:97" s="17" customFormat="1" ht="120.75" customHeight="1" x14ac:dyDescent="0.25">
      <c r="A28" s="172">
        <v>2013</v>
      </c>
      <c r="B28" s="15" t="s">
        <v>223</v>
      </c>
      <c r="C28" s="31"/>
      <c r="D28" s="34"/>
      <c r="E28" s="53" t="s">
        <v>272</v>
      </c>
      <c r="F28" s="34" t="s">
        <v>34</v>
      </c>
      <c r="G28" s="18" t="s">
        <v>273</v>
      </c>
      <c r="H28" s="20"/>
      <c r="I28" s="164">
        <v>1</v>
      </c>
      <c r="J28" s="37"/>
      <c r="K28" s="21">
        <v>42</v>
      </c>
      <c r="L28" s="99"/>
      <c r="M28" s="43"/>
      <c r="N28" s="43">
        <v>5000000</v>
      </c>
      <c r="O28" s="23">
        <f>Таблица4[[#This Row],[Цена в об-нии2]]/Таблица4[[#This Row],[S м2]]</f>
        <v>119047.61904761905</v>
      </c>
      <c r="P28" s="99"/>
      <c r="Q28" s="43"/>
      <c r="R28" s="43"/>
      <c r="S28" s="99"/>
      <c r="T28" s="102"/>
      <c r="U28" s="24"/>
      <c r="V28" s="25"/>
      <c r="W28" s="130"/>
      <c r="X28" s="48"/>
      <c r="Y28" s="48"/>
      <c r="Z28" s="130"/>
      <c r="AA28" s="48"/>
      <c r="AB28" s="45"/>
      <c r="AC28" s="45"/>
      <c r="AD28" s="45"/>
      <c r="AE28" s="45"/>
      <c r="AF28" s="46"/>
      <c r="AG28" s="99"/>
      <c r="AH28" s="97"/>
      <c r="AI28" s="46"/>
      <c r="AJ28" s="46"/>
      <c r="AK28" s="46"/>
      <c r="AL28" s="46"/>
      <c r="AM28" s="99"/>
      <c r="AN28" s="97"/>
      <c r="AO28" s="46"/>
      <c r="AP28" s="46"/>
      <c r="AQ28" s="46"/>
      <c r="AR28" s="46"/>
      <c r="AS28" s="99"/>
      <c r="AT28" s="26"/>
      <c r="AU28" s="26"/>
      <c r="AV28" s="26"/>
      <c r="AW28" s="26"/>
      <c r="AX28" s="28"/>
      <c r="AY28" s="99"/>
      <c r="AZ28" s="33"/>
      <c r="BA28" s="33"/>
      <c r="BB28" s="19"/>
      <c r="BC28" s="33"/>
      <c r="BD28" s="33"/>
      <c r="BE28" s="51"/>
      <c r="BF28" s="51"/>
      <c r="BG28" s="51"/>
      <c r="BH28" s="42"/>
      <c r="BI28" s="42"/>
      <c r="BJ28" s="42"/>
      <c r="BK28" s="42"/>
      <c r="BL28" s="41"/>
      <c r="BM28" s="42"/>
      <c r="BN28" s="41"/>
      <c r="BO28" s="47"/>
      <c r="BP28" s="41"/>
      <c r="BQ28" s="50"/>
      <c r="BR28" s="41" t="s">
        <v>14</v>
      </c>
      <c r="BS28" s="41" t="s">
        <v>13</v>
      </c>
      <c r="BT28" s="40"/>
      <c r="BU28" s="41" t="s">
        <v>14</v>
      </c>
      <c r="BV28" s="40"/>
      <c r="BW28" s="41"/>
      <c r="BX28" s="41" t="s">
        <v>14</v>
      </c>
      <c r="BY28" s="41" t="s">
        <v>130</v>
      </c>
      <c r="BZ28" s="107">
        <v>3</v>
      </c>
      <c r="CA28" s="107">
        <v>2</v>
      </c>
      <c r="CB28" s="41"/>
      <c r="CC28" s="99"/>
      <c r="CD28" s="177"/>
      <c r="CE28" s="177"/>
      <c r="CF28" s="41"/>
      <c r="CG28" s="99"/>
      <c r="CH28" s="155" t="s">
        <v>274</v>
      </c>
      <c r="CI28" s="156" t="s">
        <v>324</v>
      </c>
      <c r="CJ28" s="144"/>
      <c r="CK28" s="165">
        <v>5</v>
      </c>
      <c r="CL28" s="49" t="s">
        <v>275</v>
      </c>
      <c r="CM28" s="142"/>
      <c r="CN28" s="125" t="s">
        <v>276</v>
      </c>
      <c r="CO28" s="124" t="s">
        <v>278</v>
      </c>
      <c r="CP28" s="120" t="s">
        <v>277</v>
      </c>
      <c r="CQ28" s="91"/>
      <c r="CR28" s="91"/>
      <c r="CS28" s="149"/>
    </row>
    <row r="29" spans="1:97" s="17" customFormat="1" ht="102.75" customHeight="1" x14ac:dyDescent="0.25">
      <c r="A29" s="172">
        <v>2018</v>
      </c>
      <c r="B29" s="15" t="s">
        <v>127</v>
      </c>
      <c r="C29" s="31"/>
      <c r="D29" s="34"/>
      <c r="E29" s="53" t="s">
        <v>135</v>
      </c>
      <c r="F29" s="34" t="s">
        <v>34</v>
      </c>
      <c r="G29" s="18" t="s">
        <v>129</v>
      </c>
      <c r="H29" s="20"/>
      <c r="I29" s="164">
        <v>1</v>
      </c>
      <c r="J29" s="37"/>
      <c r="K29" s="21">
        <v>38</v>
      </c>
      <c r="L29" s="99"/>
      <c r="M29" s="43"/>
      <c r="N29" s="43">
        <v>5050000</v>
      </c>
      <c r="O29" s="23">
        <f>Таблица4[[#This Row],[Цена в об-нии2]]/Таблица4[[#This Row],[S м2]]</f>
        <v>132894.73684210525</v>
      </c>
      <c r="P29" s="99"/>
      <c r="Q29" s="43"/>
      <c r="R29" s="44"/>
      <c r="S29" s="99"/>
      <c r="T29" s="102"/>
      <c r="U29" s="24"/>
      <c r="V29" s="25"/>
      <c r="W29" s="130"/>
      <c r="X29" s="48"/>
      <c r="Y29" s="48"/>
      <c r="Z29" s="130"/>
      <c r="AA29" s="48"/>
      <c r="AB29" s="45"/>
      <c r="AC29" s="45"/>
      <c r="AD29" s="45"/>
      <c r="AE29" s="45"/>
      <c r="AF29" s="46"/>
      <c r="AG29" s="99"/>
      <c r="AH29" s="97"/>
      <c r="AI29" s="46"/>
      <c r="AJ29" s="46"/>
      <c r="AK29" s="46"/>
      <c r="AL29" s="46"/>
      <c r="AM29" s="99"/>
      <c r="AN29" s="97"/>
      <c r="AO29" s="46"/>
      <c r="AP29" s="46"/>
      <c r="AQ29" s="46"/>
      <c r="AR29" s="46"/>
      <c r="AS29" s="99"/>
      <c r="AT29" s="26"/>
      <c r="AU29" s="26"/>
      <c r="AV29" s="26"/>
      <c r="AW29" s="26"/>
      <c r="AX29" s="28"/>
      <c r="AY29" s="99"/>
      <c r="AZ29" s="33"/>
      <c r="BA29" s="33"/>
      <c r="BB29" s="19"/>
      <c r="BC29" s="33"/>
      <c r="BD29" s="33"/>
      <c r="BE29" s="51"/>
      <c r="BF29" s="51"/>
      <c r="BG29" s="51"/>
      <c r="BH29" s="42"/>
      <c r="BI29" s="42"/>
      <c r="BJ29" s="42"/>
      <c r="BK29" s="42"/>
      <c r="BL29" s="41"/>
      <c r="BM29" s="42"/>
      <c r="BN29" s="41"/>
      <c r="BO29" s="47"/>
      <c r="BP29" s="41"/>
      <c r="BQ29" s="50"/>
      <c r="BR29" s="41" t="s">
        <v>14</v>
      </c>
      <c r="BS29" s="41" t="s">
        <v>13</v>
      </c>
      <c r="BT29" s="40"/>
      <c r="BU29" s="41" t="s">
        <v>14</v>
      </c>
      <c r="BV29" s="40"/>
      <c r="BW29" s="41"/>
      <c r="BX29" s="41" t="s">
        <v>14</v>
      </c>
      <c r="BY29" s="41" t="s">
        <v>130</v>
      </c>
      <c r="BZ29" s="107">
        <v>4</v>
      </c>
      <c r="CA29" s="107">
        <v>3</v>
      </c>
      <c r="CB29" s="41" t="s">
        <v>13</v>
      </c>
      <c r="CC29" s="99"/>
      <c r="CD29" s="177"/>
      <c r="CE29" s="177"/>
      <c r="CF29" s="41"/>
      <c r="CG29" s="99"/>
      <c r="CH29" s="155" t="s">
        <v>210</v>
      </c>
      <c r="CI29" s="156" t="s">
        <v>313</v>
      </c>
      <c r="CJ29" s="144"/>
      <c r="CK29" s="165">
        <v>6</v>
      </c>
      <c r="CL29" s="49" t="s">
        <v>213</v>
      </c>
      <c r="CM29" s="142"/>
      <c r="CN29" s="87"/>
      <c r="CO29" s="124" t="s">
        <v>212</v>
      </c>
      <c r="CP29" s="120" t="s">
        <v>211</v>
      </c>
      <c r="CQ29" s="91"/>
      <c r="CR29" s="91"/>
      <c r="CS29" s="149"/>
    </row>
    <row r="30" spans="1:97" s="17" customFormat="1" ht="135" customHeight="1" x14ac:dyDescent="0.25">
      <c r="A30" s="172">
        <v>2015</v>
      </c>
      <c r="B30" s="15" t="s">
        <v>127</v>
      </c>
      <c r="C30" s="31"/>
      <c r="D30" s="34"/>
      <c r="E30" s="53" t="s">
        <v>164</v>
      </c>
      <c r="F30" s="34" t="s">
        <v>209</v>
      </c>
      <c r="G30" s="18" t="s">
        <v>180</v>
      </c>
      <c r="H30" s="20"/>
      <c r="I30" s="164">
        <v>1</v>
      </c>
      <c r="J30" s="37"/>
      <c r="K30" s="21">
        <v>41.1</v>
      </c>
      <c r="L30" s="99"/>
      <c r="M30" s="43"/>
      <c r="N30" s="43">
        <v>5300000</v>
      </c>
      <c r="O30" s="23">
        <f>Таблица4[[#This Row],[Цена в об-нии2]]/Таблица4[[#This Row],[S м2]]</f>
        <v>128953.7712895377</v>
      </c>
      <c r="P30" s="99"/>
      <c r="Q30" s="43"/>
      <c r="R30" s="44"/>
      <c r="S30" s="99"/>
      <c r="T30" s="102"/>
      <c r="U30" s="24"/>
      <c r="V30" s="25"/>
      <c r="W30" s="130"/>
      <c r="X30" s="48"/>
      <c r="Y30" s="48"/>
      <c r="Z30" s="130"/>
      <c r="AA30" s="48"/>
      <c r="AB30" s="45"/>
      <c r="AC30" s="45"/>
      <c r="AD30" s="45"/>
      <c r="AE30" s="45"/>
      <c r="AF30" s="46"/>
      <c r="AG30" s="99"/>
      <c r="AH30" s="97"/>
      <c r="AI30" s="46"/>
      <c r="AJ30" s="46"/>
      <c r="AK30" s="46"/>
      <c r="AL30" s="46"/>
      <c r="AM30" s="99"/>
      <c r="AN30" s="97"/>
      <c r="AO30" s="46"/>
      <c r="AP30" s="46"/>
      <c r="AQ30" s="46"/>
      <c r="AR30" s="46"/>
      <c r="AS30" s="99"/>
      <c r="AT30" s="26"/>
      <c r="AU30" s="26"/>
      <c r="AV30" s="26"/>
      <c r="AW30" s="26"/>
      <c r="AX30" s="28"/>
      <c r="AY30" s="99"/>
      <c r="AZ30" s="33"/>
      <c r="BA30" s="33"/>
      <c r="BB30" s="19"/>
      <c r="BC30" s="33"/>
      <c r="BD30" s="33"/>
      <c r="BE30" s="51"/>
      <c r="BF30" s="51"/>
      <c r="BG30" s="51"/>
      <c r="BH30" s="42"/>
      <c r="BI30" s="42"/>
      <c r="BJ30" s="42"/>
      <c r="BK30" s="42"/>
      <c r="BL30" s="41"/>
      <c r="BM30" s="42"/>
      <c r="BN30" s="41"/>
      <c r="BO30" s="47"/>
      <c r="BP30" s="41"/>
      <c r="BQ30" s="50"/>
      <c r="BR30" s="41" t="s">
        <v>14</v>
      </c>
      <c r="BS30" s="41" t="s">
        <v>14</v>
      </c>
      <c r="BT30" s="40"/>
      <c r="BU30" s="41" t="s">
        <v>14</v>
      </c>
      <c r="BV30" s="40"/>
      <c r="BW30" s="41"/>
      <c r="BX30" s="41" t="s">
        <v>14</v>
      </c>
      <c r="BY30" s="41" t="s">
        <v>214</v>
      </c>
      <c r="BZ30" s="107">
        <v>5</v>
      </c>
      <c r="CA30" s="107">
        <v>4</v>
      </c>
      <c r="CB30" s="41" t="s">
        <v>14</v>
      </c>
      <c r="CC30" s="99"/>
      <c r="CD30" s="177"/>
      <c r="CE30" s="177"/>
      <c r="CF30" s="41"/>
      <c r="CG30" s="99"/>
      <c r="CH30" s="155" t="s">
        <v>215</v>
      </c>
      <c r="CI30" s="156" t="s">
        <v>314</v>
      </c>
      <c r="CJ30" s="144"/>
      <c r="CK30" s="165">
        <v>6</v>
      </c>
      <c r="CL30" s="49" t="s">
        <v>216</v>
      </c>
      <c r="CM30" s="142"/>
      <c r="CN30" s="125" t="s">
        <v>217</v>
      </c>
      <c r="CO30" s="124"/>
      <c r="CP30" s="120" t="s">
        <v>218</v>
      </c>
      <c r="CQ30" s="91"/>
      <c r="CR30" s="91"/>
      <c r="CS30" s="149"/>
    </row>
    <row r="31" spans="1:97" s="17" customFormat="1" ht="119.25" customHeight="1" x14ac:dyDescent="0.25">
      <c r="A31" s="172">
        <v>2022</v>
      </c>
      <c r="B31" s="15" t="s">
        <v>127</v>
      </c>
      <c r="C31" s="31"/>
      <c r="D31" s="34"/>
      <c r="E31" s="53" t="s">
        <v>125</v>
      </c>
      <c r="F31" s="34" t="s">
        <v>34</v>
      </c>
      <c r="G31" s="18" t="s">
        <v>133</v>
      </c>
      <c r="H31" s="20"/>
      <c r="I31" s="164" t="s">
        <v>134</v>
      </c>
      <c r="J31" s="37"/>
      <c r="K31" s="21">
        <v>34.4</v>
      </c>
      <c r="L31" s="99"/>
      <c r="M31" s="43"/>
      <c r="N31" s="43"/>
      <c r="O31" s="23"/>
      <c r="P31" s="99"/>
      <c r="Q31" s="43"/>
      <c r="R31" s="44"/>
      <c r="S31" s="99"/>
      <c r="T31" s="102"/>
      <c r="U31" s="24"/>
      <c r="V31" s="25"/>
      <c r="W31" s="130"/>
      <c r="X31" s="48"/>
      <c r="Y31" s="48"/>
      <c r="Z31" s="130"/>
      <c r="AA31" s="48"/>
      <c r="AB31" s="45"/>
      <c r="AC31" s="45"/>
      <c r="AD31" s="45"/>
      <c r="AE31" s="45"/>
      <c r="AF31" s="46"/>
      <c r="AG31" s="99"/>
      <c r="AH31" s="97"/>
      <c r="AI31" s="45"/>
      <c r="AJ31" s="45"/>
      <c r="AK31" s="45"/>
      <c r="AL31" s="46"/>
      <c r="AM31" s="99"/>
      <c r="AN31" s="97"/>
      <c r="AO31" s="46"/>
      <c r="AP31" s="46"/>
      <c r="AQ31" s="46"/>
      <c r="AR31" s="46"/>
      <c r="AS31" s="99"/>
      <c r="AT31" s="26"/>
      <c r="AU31" s="26"/>
      <c r="AV31" s="26"/>
      <c r="AW31" s="26"/>
      <c r="AX31" s="28"/>
      <c r="AY31" s="99"/>
      <c r="AZ31" s="33"/>
      <c r="BA31" s="33"/>
      <c r="BB31" s="19"/>
      <c r="BC31" s="33"/>
      <c r="BD31" s="33"/>
      <c r="BE31" s="51"/>
      <c r="BF31" s="51"/>
      <c r="BG31" s="51"/>
      <c r="BH31" s="42"/>
      <c r="BI31" s="42"/>
      <c r="BJ31" s="42"/>
      <c r="BK31" s="42"/>
      <c r="BL31" s="41"/>
      <c r="BM31" s="42"/>
      <c r="BN31" s="41"/>
      <c r="BO31" s="47"/>
      <c r="BP31" s="41"/>
      <c r="BQ31" s="50"/>
      <c r="BR31" s="41"/>
      <c r="BS31" s="41"/>
      <c r="BT31" s="40"/>
      <c r="BU31" s="41" t="s">
        <v>8</v>
      </c>
      <c r="BV31" s="40"/>
      <c r="BW31" s="41"/>
      <c r="BX31" s="41"/>
      <c r="BY31" s="41"/>
      <c r="BZ31" s="107"/>
      <c r="CA31" s="107"/>
      <c r="CB31" s="41"/>
      <c r="CC31" s="99"/>
      <c r="CD31" s="177"/>
      <c r="CE31" s="177"/>
      <c r="CF31" s="41"/>
      <c r="CG31" s="99"/>
      <c r="CH31" s="155" t="s">
        <v>330</v>
      </c>
      <c r="CI31" s="184" t="s">
        <v>122</v>
      </c>
      <c r="CJ31" s="144"/>
      <c r="CK31" s="185" t="s">
        <v>122</v>
      </c>
      <c r="CL31" s="186" t="s">
        <v>122</v>
      </c>
      <c r="CM31" s="142"/>
      <c r="CN31" s="87"/>
      <c r="CO31" s="124"/>
      <c r="CP31" s="120"/>
      <c r="CQ31" s="91"/>
      <c r="CR31" s="91"/>
      <c r="CS31" s="149"/>
    </row>
    <row r="32" spans="1:97" s="17" customFormat="1" x14ac:dyDescent="0.25">
      <c r="A32" s="172"/>
      <c r="B32" s="15"/>
      <c r="C32" s="31"/>
      <c r="D32" s="34"/>
      <c r="E32" s="53"/>
      <c r="F32" s="35"/>
      <c r="G32" s="18"/>
      <c r="H32" s="20"/>
      <c r="I32" s="164"/>
      <c r="J32" s="37"/>
      <c r="K32" s="21"/>
      <c r="L32" s="99"/>
      <c r="M32" s="43"/>
      <c r="N32" s="43"/>
      <c r="O32" s="23"/>
      <c r="P32" s="99"/>
      <c r="Q32" s="43"/>
      <c r="R32" s="44"/>
      <c r="S32" s="99"/>
      <c r="T32" s="102"/>
      <c r="U32" s="24"/>
      <c r="V32" s="25"/>
      <c r="W32" s="130"/>
      <c r="X32" s="48"/>
      <c r="Y32" s="48"/>
      <c r="Z32" s="130"/>
      <c r="AA32" s="48"/>
      <c r="AB32" s="45"/>
      <c r="AC32" s="45"/>
      <c r="AD32" s="45"/>
      <c r="AE32" s="45"/>
      <c r="AF32" s="46"/>
      <c r="AG32" s="99"/>
      <c r="AH32" s="97"/>
      <c r="AI32" s="46"/>
      <c r="AJ32" s="46"/>
      <c r="AK32" s="46"/>
      <c r="AL32" s="46"/>
      <c r="AM32" s="99"/>
      <c r="AN32" s="97"/>
      <c r="AO32" s="46"/>
      <c r="AP32" s="46"/>
      <c r="AQ32" s="46"/>
      <c r="AR32" s="46"/>
      <c r="AS32" s="99"/>
      <c r="AT32" s="26"/>
      <c r="AU32" s="26"/>
      <c r="AV32" s="26"/>
      <c r="AW32" s="26"/>
      <c r="AX32" s="28"/>
      <c r="AY32" s="99"/>
      <c r="AZ32" s="33"/>
      <c r="BA32" s="33"/>
      <c r="BB32" s="19"/>
      <c r="BC32" s="33"/>
      <c r="BD32" s="33"/>
      <c r="BE32" s="42"/>
      <c r="BF32" s="42"/>
      <c r="BG32" s="42"/>
      <c r="BH32" s="42"/>
      <c r="BI32" s="42"/>
      <c r="BJ32" s="42"/>
      <c r="BK32" s="42"/>
      <c r="BL32" s="41"/>
      <c r="BM32" s="42"/>
      <c r="BN32" s="38"/>
      <c r="BO32" s="39"/>
      <c r="BP32" s="41"/>
      <c r="BQ32" s="40"/>
      <c r="BR32" s="41"/>
      <c r="BS32" s="41"/>
      <c r="BT32" s="40"/>
      <c r="BU32" s="41"/>
      <c r="BV32" s="40"/>
      <c r="BW32" s="41"/>
      <c r="BX32" s="41"/>
      <c r="BY32" s="41"/>
      <c r="BZ32" s="107"/>
      <c r="CA32" s="107"/>
      <c r="CB32" s="41"/>
      <c r="CC32" s="99"/>
      <c r="CD32" s="177"/>
      <c r="CE32" s="177"/>
      <c r="CF32" s="41"/>
      <c r="CG32" s="99"/>
      <c r="CH32" s="156"/>
      <c r="CI32" s="156"/>
      <c r="CJ32" s="144"/>
      <c r="CK32" s="165"/>
      <c r="CL32" s="49"/>
      <c r="CM32" s="142"/>
      <c r="CN32" s="125"/>
      <c r="CO32" s="124"/>
      <c r="CP32" s="126"/>
      <c r="CQ32" s="91"/>
      <c r="CR32" s="91"/>
      <c r="CS32" s="149"/>
    </row>
    <row r="33" spans="1:97" s="17" customFormat="1" ht="94.5" customHeight="1" x14ac:dyDescent="0.25">
      <c r="A33" s="172"/>
      <c r="B33" s="15"/>
      <c r="C33" s="31"/>
      <c r="D33" s="34"/>
      <c r="E33" s="53"/>
      <c r="F33" s="34"/>
      <c r="G33" s="18"/>
      <c r="H33" s="20"/>
      <c r="I33" s="164"/>
      <c r="J33" s="37"/>
      <c r="K33" s="21"/>
      <c r="L33" s="99"/>
      <c r="M33" s="43"/>
      <c r="N33" s="43"/>
      <c r="O33" s="23"/>
      <c r="P33" s="99"/>
      <c r="Q33" s="43"/>
      <c r="R33" s="43"/>
      <c r="S33" s="99"/>
      <c r="T33" s="102"/>
      <c r="U33" s="24"/>
      <c r="V33" s="25"/>
      <c r="W33" s="130"/>
      <c r="X33" s="48"/>
      <c r="Y33" s="48"/>
      <c r="Z33" s="130"/>
      <c r="AA33" s="48"/>
      <c r="AB33" s="45"/>
      <c r="AC33" s="45"/>
      <c r="AD33" s="45"/>
      <c r="AE33" s="45"/>
      <c r="AF33" s="46"/>
      <c r="AG33" s="99"/>
      <c r="AH33" s="97"/>
      <c r="AI33" s="46"/>
      <c r="AJ33" s="46"/>
      <c r="AK33" s="46"/>
      <c r="AL33" s="46"/>
      <c r="AM33" s="99"/>
      <c r="AN33" s="97"/>
      <c r="AO33" s="45"/>
      <c r="AP33" s="45"/>
      <c r="AQ33" s="45"/>
      <c r="AR33" s="46"/>
      <c r="AS33" s="99"/>
      <c r="AT33" s="26"/>
      <c r="AU33" s="26"/>
      <c r="AV33" s="26"/>
      <c r="AW33" s="26"/>
      <c r="AX33" s="28"/>
      <c r="AY33" s="99"/>
      <c r="AZ33" s="33"/>
      <c r="BA33" s="33"/>
      <c r="BB33" s="19"/>
      <c r="BC33" s="33"/>
      <c r="BD33" s="33"/>
      <c r="BE33" s="51"/>
      <c r="BF33" s="51"/>
      <c r="BG33" s="51"/>
      <c r="BH33" s="42"/>
      <c r="BI33" s="42"/>
      <c r="BJ33" s="42"/>
      <c r="BK33" s="42"/>
      <c r="BL33" s="41"/>
      <c r="BM33" s="42"/>
      <c r="BN33" s="41"/>
      <c r="BO33" s="47"/>
      <c r="BP33" s="41"/>
      <c r="BQ33" s="50"/>
      <c r="BR33" s="41"/>
      <c r="BS33" s="41"/>
      <c r="BT33" s="40"/>
      <c r="BU33" s="41"/>
      <c r="BV33" s="40"/>
      <c r="BW33" s="41"/>
      <c r="BX33" s="41"/>
      <c r="BY33" s="41"/>
      <c r="BZ33" s="107"/>
      <c r="CA33" s="107"/>
      <c r="CB33" s="41"/>
      <c r="CC33" s="99"/>
      <c r="CD33" s="177"/>
      <c r="CE33" s="177"/>
      <c r="CF33" s="41"/>
      <c r="CG33" s="99"/>
      <c r="CH33" s="156"/>
      <c r="CI33" s="156"/>
      <c r="CJ33" s="144"/>
      <c r="CK33" s="165"/>
      <c r="CL33" s="49"/>
      <c r="CM33" s="142"/>
      <c r="CN33" s="125"/>
      <c r="CO33" s="124"/>
      <c r="CP33" s="120"/>
      <c r="CQ33" s="91"/>
      <c r="CR33" s="91"/>
      <c r="CS33" s="149"/>
    </row>
    <row r="34" spans="1:97" s="17" customFormat="1" x14ac:dyDescent="0.25">
      <c r="A34" s="172"/>
      <c r="B34" s="15"/>
      <c r="C34" s="31"/>
      <c r="D34" s="34"/>
      <c r="E34" s="53"/>
      <c r="F34" s="34"/>
      <c r="G34" s="18"/>
      <c r="H34" s="20"/>
      <c r="I34" s="164"/>
      <c r="J34" s="37"/>
      <c r="K34" s="21"/>
      <c r="L34" s="99"/>
      <c r="M34" s="43"/>
      <c r="N34" s="43"/>
      <c r="O34" s="23"/>
      <c r="P34" s="99"/>
      <c r="Q34" s="43"/>
      <c r="R34" s="44"/>
      <c r="S34" s="99"/>
      <c r="T34" s="102"/>
      <c r="U34" s="24"/>
      <c r="V34" s="25"/>
      <c r="W34" s="130"/>
      <c r="X34" s="48"/>
      <c r="Y34" s="48"/>
      <c r="Z34" s="130"/>
      <c r="AA34" s="48"/>
      <c r="AB34" s="45"/>
      <c r="AC34" s="45"/>
      <c r="AD34" s="45"/>
      <c r="AE34" s="45"/>
      <c r="AF34" s="46"/>
      <c r="AG34" s="99"/>
      <c r="AH34" s="97"/>
      <c r="AI34" s="45"/>
      <c r="AJ34" s="45"/>
      <c r="AK34" s="45"/>
      <c r="AL34" s="46"/>
      <c r="AM34" s="99"/>
      <c r="AN34" s="97"/>
      <c r="AO34" s="46"/>
      <c r="AP34" s="46"/>
      <c r="AQ34" s="46"/>
      <c r="AR34" s="46"/>
      <c r="AS34" s="99"/>
      <c r="AT34" s="26"/>
      <c r="AU34" s="26"/>
      <c r="AV34" s="26"/>
      <c r="AW34" s="26"/>
      <c r="AX34" s="28"/>
      <c r="AY34" s="99"/>
      <c r="AZ34" s="33"/>
      <c r="BA34" s="33"/>
      <c r="BB34" s="19"/>
      <c r="BC34" s="33"/>
      <c r="BD34" s="33"/>
      <c r="BE34" s="51"/>
      <c r="BF34" s="51"/>
      <c r="BG34" s="51"/>
      <c r="BH34" s="42"/>
      <c r="BI34" s="42"/>
      <c r="BJ34" s="42"/>
      <c r="BK34" s="42"/>
      <c r="BL34" s="41"/>
      <c r="BM34" s="42"/>
      <c r="BN34" s="41"/>
      <c r="BO34" s="47"/>
      <c r="BP34" s="41"/>
      <c r="BQ34" s="50"/>
      <c r="BR34" s="41"/>
      <c r="BS34" s="41"/>
      <c r="BT34" s="40"/>
      <c r="BU34" s="41"/>
      <c r="BV34" s="40"/>
      <c r="BW34" s="41"/>
      <c r="BX34" s="41"/>
      <c r="BY34" s="41"/>
      <c r="BZ34" s="107"/>
      <c r="CA34" s="107"/>
      <c r="CB34" s="41"/>
      <c r="CC34" s="99"/>
      <c r="CD34" s="177"/>
      <c r="CE34" s="177"/>
      <c r="CF34" s="41"/>
      <c r="CG34" s="99"/>
      <c r="CH34" s="156"/>
      <c r="CI34" s="156"/>
      <c r="CJ34" s="144"/>
      <c r="CK34" s="165"/>
      <c r="CL34" s="49"/>
      <c r="CM34" s="142"/>
      <c r="CN34" s="125"/>
      <c r="CO34" s="91"/>
      <c r="CP34" s="120"/>
      <c r="CQ34" s="91"/>
      <c r="CR34" s="91"/>
      <c r="CS34" s="149"/>
    </row>
    <row r="35" spans="1:97" s="17" customFormat="1" x14ac:dyDescent="0.25">
      <c r="A35" s="172"/>
      <c r="B35" s="15"/>
      <c r="C35" s="31"/>
      <c r="D35" s="34"/>
      <c r="E35" s="53"/>
      <c r="F35" s="34"/>
      <c r="G35" s="18"/>
      <c r="H35" s="20"/>
      <c r="I35" s="164"/>
      <c r="J35" s="37"/>
      <c r="K35" s="21"/>
      <c r="L35" s="99"/>
      <c r="M35" s="43"/>
      <c r="N35" s="43"/>
      <c r="O35" s="23"/>
      <c r="P35" s="99"/>
      <c r="Q35" s="43"/>
      <c r="R35" s="44"/>
      <c r="S35" s="99"/>
      <c r="T35" s="102"/>
      <c r="U35" s="24"/>
      <c r="V35" s="25"/>
      <c r="W35" s="130"/>
      <c r="X35" s="48"/>
      <c r="Y35" s="48"/>
      <c r="Z35" s="130"/>
      <c r="AA35" s="48"/>
      <c r="AB35" s="45"/>
      <c r="AC35" s="45"/>
      <c r="AD35" s="45"/>
      <c r="AE35" s="45"/>
      <c r="AF35" s="46"/>
      <c r="AG35" s="99"/>
      <c r="AH35" s="97"/>
      <c r="AI35" s="46"/>
      <c r="AJ35" s="46"/>
      <c r="AK35" s="46"/>
      <c r="AL35" s="46"/>
      <c r="AM35" s="99"/>
      <c r="AN35" s="97"/>
      <c r="AO35" s="46"/>
      <c r="AP35" s="46"/>
      <c r="AQ35" s="46"/>
      <c r="AR35" s="46"/>
      <c r="AS35" s="99"/>
      <c r="AT35" s="26"/>
      <c r="AU35" s="26"/>
      <c r="AV35" s="26"/>
      <c r="AW35" s="26"/>
      <c r="AX35" s="28"/>
      <c r="AY35" s="99"/>
      <c r="AZ35" s="33"/>
      <c r="BA35" s="33"/>
      <c r="BB35" s="19"/>
      <c r="BC35" s="33"/>
      <c r="BD35" s="33"/>
      <c r="BE35" s="51"/>
      <c r="BF35" s="51"/>
      <c r="BG35" s="51"/>
      <c r="BH35" s="42"/>
      <c r="BI35" s="42"/>
      <c r="BJ35" s="42"/>
      <c r="BK35" s="42"/>
      <c r="BL35" s="41"/>
      <c r="BM35" s="42"/>
      <c r="BN35" s="41"/>
      <c r="BO35" s="47"/>
      <c r="BP35" s="41"/>
      <c r="BQ35" s="50"/>
      <c r="BR35" s="41"/>
      <c r="BS35" s="41"/>
      <c r="BT35" s="40"/>
      <c r="BU35" s="41"/>
      <c r="BV35" s="40"/>
      <c r="BW35" s="41"/>
      <c r="BX35" s="41"/>
      <c r="BY35" s="41"/>
      <c r="BZ35" s="107"/>
      <c r="CA35" s="107"/>
      <c r="CB35" s="41"/>
      <c r="CC35" s="99"/>
      <c r="CD35" s="177"/>
      <c r="CE35" s="177"/>
      <c r="CF35" s="41"/>
      <c r="CG35" s="99"/>
      <c r="CH35" s="156"/>
      <c r="CI35" s="156"/>
      <c r="CJ35" s="144"/>
      <c r="CK35" s="165"/>
      <c r="CL35" s="49"/>
      <c r="CM35" s="142"/>
      <c r="CN35" s="125"/>
      <c r="CO35" s="124"/>
      <c r="CP35" s="120"/>
      <c r="CQ35" s="91"/>
      <c r="CR35" s="91"/>
      <c r="CS35" s="149"/>
    </row>
    <row r="36" spans="1:97" s="17" customFormat="1" x14ac:dyDescent="0.25">
      <c r="A36" s="172"/>
      <c r="B36" s="15"/>
      <c r="C36" s="31"/>
      <c r="D36" s="34"/>
      <c r="E36" s="53"/>
      <c r="F36" s="34"/>
      <c r="G36" s="18"/>
      <c r="H36" s="20"/>
      <c r="I36" s="164"/>
      <c r="J36" s="37"/>
      <c r="K36" s="21"/>
      <c r="L36" s="99"/>
      <c r="M36" s="43"/>
      <c r="N36" s="43"/>
      <c r="O36" s="23"/>
      <c r="P36" s="99"/>
      <c r="Q36" s="43"/>
      <c r="R36" s="44"/>
      <c r="S36" s="99"/>
      <c r="T36" s="102"/>
      <c r="U36" s="24"/>
      <c r="V36" s="25"/>
      <c r="W36" s="130"/>
      <c r="X36" s="48"/>
      <c r="Y36" s="48"/>
      <c r="Z36" s="130"/>
      <c r="AA36" s="48"/>
      <c r="AB36" s="45"/>
      <c r="AC36" s="45"/>
      <c r="AD36" s="45"/>
      <c r="AE36" s="45"/>
      <c r="AF36" s="46"/>
      <c r="AG36" s="99"/>
      <c r="AH36" s="97"/>
      <c r="AI36" s="46"/>
      <c r="AJ36" s="46"/>
      <c r="AK36" s="46"/>
      <c r="AL36" s="46"/>
      <c r="AM36" s="99"/>
      <c r="AN36" s="97"/>
      <c r="AO36" s="46"/>
      <c r="AP36" s="46"/>
      <c r="AQ36" s="46"/>
      <c r="AR36" s="46"/>
      <c r="AS36" s="99"/>
      <c r="AT36" s="26"/>
      <c r="AU36" s="26"/>
      <c r="AV36" s="26"/>
      <c r="AW36" s="26"/>
      <c r="AX36" s="28"/>
      <c r="AY36" s="99"/>
      <c r="AZ36" s="33"/>
      <c r="BA36" s="33"/>
      <c r="BB36" s="19"/>
      <c r="BC36" s="33"/>
      <c r="BD36" s="33"/>
      <c r="BE36" s="51"/>
      <c r="BF36" s="51"/>
      <c r="BG36" s="51"/>
      <c r="BH36" s="42"/>
      <c r="BI36" s="42"/>
      <c r="BJ36" s="42"/>
      <c r="BK36" s="42"/>
      <c r="BL36" s="41"/>
      <c r="BM36" s="42"/>
      <c r="BN36" s="41"/>
      <c r="BO36" s="47"/>
      <c r="BP36" s="41"/>
      <c r="BQ36" s="50"/>
      <c r="BR36" s="41"/>
      <c r="BS36" s="41"/>
      <c r="BT36" s="40"/>
      <c r="BU36" s="41"/>
      <c r="BV36" s="40"/>
      <c r="BW36" s="41"/>
      <c r="BX36" s="41"/>
      <c r="BY36" s="41"/>
      <c r="BZ36" s="107"/>
      <c r="CA36" s="107"/>
      <c r="CB36" s="41"/>
      <c r="CC36" s="99"/>
      <c r="CD36" s="177"/>
      <c r="CE36" s="177"/>
      <c r="CF36" s="41"/>
      <c r="CG36" s="99"/>
      <c r="CH36" s="156"/>
      <c r="CI36" s="156"/>
      <c r="CJ36" s="144"/>
      <c r="CK36" s="165"/>
      <c r="CL36" s="49"/>
      <c r="CM36" s="142"/>
      <c r="CN36" s="125"/>
      <c r="CO36" s="91"/>
      <c r="CP36" s="90"/>
      <c r="CQ36" s="91"/>
      <c r="CR36" s="91"/>
      <c r="CS36" s="149"/>
    </row>
    <row r="37" spans="1:97" s="17" customFormat="1" x14ac:dyDescent="0.25">
      <c r="A37" s="172"/>
      <c r="B37" s="15"/>
      <c r="C37" s="31"/>
      <c r="D37" s="34"/>
      <c r="E37" s="53"/>
      <c r="F37" s="34"/>
      <c r="G37" s="18"/>
      <c r="H37" s="20"/>
      <c r="I37" s="164"/>
      <c r="J37" s="37"/>
      <c r="K37" s="21"/>
      <c r="L37" s="99"/>
      <c r="M37" s="43"/>
      <c r="N37" s="43"/>
      <c r="O37" s="23"/>
      <c r="P37" s="99"/>
      <c r="Q37" s="43"/>
      <c r="R37" s="44"/>
      <c r="S37" s="99"/>
      <c r="T37" s="102"/>
      <c r="U37" s="24"/>
      <c r="V37" s="25"/>
      <c r="W37" s="130"/>
      <c r="X37" s="48"/>
      <c r="Y37" s="48"/>
      <c r="Z37" s="130"/>
      <c r="AA37" s="48"/>
      <c r="AB37" s="45"/>
      <c r="AC37" s="45"/>
      <c r="AD37" s="45"/>
      <c r="AE37" s="45"/>
      <c r="AF37" s="46"/>
      <c r="AG37" s="99"/>
      <c r="AH37" s="97"/>
      <c r="AI37" s="45"/>
      <c r="AJ37" s="45"/>
      <c r="AK37" s="45"/>
      <c r="AL37" s="46"/>
      <c r="AM37" s="99"/>
      <c r="AN37" s="97"/>
      <c r="AO37" s="46"/>
      <c r="AP37" s="46"/>
      <c r="AQ37" s="46"/>
      <c r="AR37" s="46"/>
      <c r="AS37" s="99"/>
      <c r="AT37" s="26"/>
      <c r="AU37" s="26"/>
      <c r="AV37" s="26"/>
      <c r="AW37" s="26"/>
      <c r="AX37" s="28"/>
      <c r="AY37" s="99"/>
      <c r="AZ37" s="33"/>
      <c r="BA37" s="33"/>
      <c r="BB37" s="19"/>
      <c r="BC37" s="33"/>
      <c r="BD37" s="33"/>
      <c r="BE37" s="51"/>
      <c r="BF37" s="51"/>
      <c r="BG37" s="51"/>
      <c r="BH37" s="42"/>
      <c r="BI37" s="42"/>
      <c r="BJ37" s="42"/>
      <c r="BK37" s="42"/>
      <c r="BL37" s="41"/>
      <c r="BM37" s="42"/>
      <c r="BN37" s="41"/>
      <c r="BO37" s="47"/>
      <c r="BP37" s="41"/>
      <c r="BQ37" s="50"/>
      <c r="BR37" s="41"/>
      <c r="BS37" s="41"/>
      <c r="BT37" s="40"/>
      <c r="BU37" s="41"/>
      <c r="BV37" s="40"/>
      <c r="BW37" s="41"/>
      <c r="BX37" s="41"/>
      <c r="BY37" s="41"/>
      <c r="BZ37" s="107"/>
      <c r="CA37" s="107"/>
      <c r="CB37" s="41"/>
      <c r="CC37" s="99"/>
      <c r="CD37" s="177"/>
      <c r="CE37" s="177"/>
      <c r="CF37" s="41"/>
      <c r="CG37" s="99"/>
      <c r="CH37" s="156"/>
      <c r="CI37" s="156"/>
      <c r="CJ37" s="144"/>
      <c r="CK37" s="165"/>
      <c r="CL37" s="49"/>
      <c r="CM37" s="142"/>
      <c r="CN37" s="125"/>
      <c r="CO37" s="91"/>
      <c r="CP37" s="120"/>
      <c r="CQ37" s="91"/>
      <c r="CR37" s="91"/>
      <c r="CS37" s="149"/>
    </row>
    <row r="38" spans="1:97" s="17" customFormat="1" x14ac:dyDescent="0.25">
      <c r="A38" s="172"/>
      <c r="B38" s="15"/>
      <c r="C38" s="31"/>
      <c r="D38" s="34"/>
      <c r="E38" s="53"/>
      <c r="F38" s="34"/>
      <c r="G38" s="18"/>
      <c r="H38" s="20"/>
      <c r="I38" s="164"/>
      <c r="J38" s="37"/>
      <c r="K38" s="21"/>
      <c r="L38" s="99"/>
      <c r="M38" s="43"/>
      <c r="N38" s="43"/>
      <c r="O38" s="23"/>
      <c r="P38" s="99"/>
      <c r="Q38" s="43"/>
      <c r="R38" s="44"/>
      <c r="S38" s="99"/>
      <c r="T38" s="102"/>
      <c r="U38" s="24"/>
      <c r="V38" s="25"/>
      <c r="W38" s="130"/>
      <c r="X38" s="48"/>
      <c r="Y38" s="48"/>
      <c r="Z38" s="130"/>
      <c r="AA38" s="48"/>
      <c r="AB38" s="45"/>
      <c r="AC38" s="45"/>
      <c r="AD38" s="45"/>
      <c r="AE38" s="45"/>
      <c r="AF38" s="46"/>
      <c r="AG38" s="99"/>
      <c r="AH38" s="97"/>
      <c r="AI38" s="46"/>
      <c r="AJ38" s="46"/>
      <c r="AK38" s="46"/>
      <c r="AL38" s="46"/>
      <c r="AM38" s="99"/>
      <c r="AN38" s="97"/>
      <c r="AO38" s="46"/>
      <c r="AP38" s="46"/>
      <c r="AQ38" s="46"/>
      <c r="AR38" s="46"/>
      <c r="AS38" s="99"/>
      <c r="AT38" s="26"/>
      <c r="AU38" s="26"/>
      <c r="AV38" s="26"/>
      <c r="AW38" s="26"/>
      <c r="AX38" s="28"/>
      <c r="AY38" s="99"/>
      <c r="AZ38" s="33"/>
      <c r="BA38" s="33"/>
      <c r="BB38" s="19"/>
      <c r="BC38" s="33"/>
      <c r="BD38" s="33"/>
      <c r="BE38" s="51"/>
      <c r="BF38" s="51"/>
      <c r="BG38" s="51"/>
      <c r="BH38" s="42"/>
      <c r="BI38" s="42"/>
      <c r="BJ38" s="42"/>
      <c r="BK38" s="42"/>
      <c r="BL38" s="41"/>
      <c r="BM38" s="42"/>
      <c r="BN38" s="41"/>
      <c r="BO38" s="47"/>
      <c r="BP38" s="41"/>
      <c r="BQ38" s="50"/>
      <c r="BR38" s="41"/>
      <c r="BS38" s="41"/>
      <c r="BT38" s="40"/>
      <c r="BU38" s="41"/>
      <c r="BV38" s="40"/>
      <c r="BW38" s="41"/>
      <c r="BX38" s="41"/>
      <c r="BY38" s="41"/>
      <c r="BZ38" s="107"/>
      <c r="CA38" s="107"/>
      <c r="CB38" s="41"/>
      <c r="CC38" s="99"/>
      <c r="CD38" s="177"/>
      <c r="CE38" s="177"/>
      <c r="CF38" s="41"/>
      <c r="CG38" s="99"/>
      <c r="CH38" s="156"/>
      <c r="CI38" s="156"/>
      <c r="CJ38" s="144"/>
      <c r="CK38" s="165"/>
      <c r="CL38" s="49"/>
      <c r="CM38" s="142"/>
      <c r="CN38" s="125"/>
      <c r="CO38" s="91"/>
      <c r="CP38" s="120"/>
      <c r="CQ38" s="91"/>
      <c r="CR38" s="91"/>
      <c r="CS38" s="149"/>
    </row>
    <row r="39" spans="1:97" s="17" customFormat="1" x14ac:dyDescent="0.25">
      <c r="A39" s="172"/>
      <c r="B39" s="15"/>
      <c r="C39" s="31"/>
      <c r="D39" s="34"/>
      <c r="E39" s="53"/>
      <c r="F39" s="34"/>
      <c r="G39" s="18"/>
      <c r="H39" s="20"/>
      <c r="I39" s="164"/>
      <c r="J39" s="37"/>
      <c r="K39" s="21"/>
      <c r="L39" s="99"/>
      <c r="M39" s="43"/>
      <c r="N39" s="43"/>
      <c r="O39" s="23"/>
      <c r="P39" s="99"/>
      <c r="Q39" s="43"/>
      <c r="R39" s="44"/>
      <c r="S39" s="99"/>
      <c r="T39" s="102"/>
      <c r="U39" s="24"/>
      <c r="V39" s="25"/>
      <c r="W39" s="130"/>
      <c r="X39" s="48"/>
      <c r="Y39" s="48"/>
      <c r="Z39" s="130"/>
      <c r="AA39" s="48"/>
      <c r="AB39" s="45"/>
      <c r="AC39" s="45"/>
      <c r="AD39" s="45"/>
      <c r="AE39" s="45"/>
      <c r="AF39" s="46"/>
      <c r="AG39" s="99"/>
      <c r="AH39" s="97"/>
      <c r="AI39" s="46"/>
      <c r="AJ39" s="46"/>
      <c r="AK39" s="46"/>
      <c r="AL39" s="46"/>
      <c r="AM39" s="99"/>
      <c r="AN39" s="97"/>
      <c r="AO39" s="46"/>
      <c r="AP39" s="46"/>
      <c r="AQ39" s="46"/>
      <c r="AR39" s="46"/>
      <c r="AS39" s="99"/>
      <c r="AT39" s="26"/>
      <c r="AU39" s="26"/>
      <c r="AV39" s="26"/>
      <c r="AW39" s="26"/>
      <c r="AX39" s="28"/>
      <c r="AY39" s="99"/>
      <c r="AZ39" s="33"/>
      <c r="BA39" s="33"/>
      <c r="BB39" s="19"/>
      <c r="BC39" s="33"/>
      <c r="BD39" s="33"/>
      <c r="BE39" s="51"/>
      <c r="BF39" s="51"/>
      <c r="BG39" s="51"/>
      <c r="BH39" s="42"/>
      <c r="BI39" s="42"/>
      <c r="BJ39" s="42"/>
      <c r="BK39" s="42"/>
      <c r="BL39" s="41"/>
      <c r="BM39" s="42"/>
      <c r="BN39" s="41"/>
      <c r="BO39" s="47"/>
      <c r="BP39" s="41"/>
      <c r="BQ39" s="50"/>
      <c r="BR39" s="41"/>
      <c r="BS39" s="41"/>
      <c r="BT39" s="40"/>
      <c r="BU39" s="41"/>
      <c r="BV39" s="40"/>
      <c r="BW39" s="41"/>
      <c r="BX39" s="41"/>
      <c r="BY39" s="41"/>
      <c r="BZ39" s="107"/>
      <c r="CA39" s="107"/>
      <c r="CB39" s="41"/>
      <c r="CC39" s="99"/>
      <c r="CD39" s="177"/>
      <c r="CE39" s="177"/>
      <c r="CF39" s="41"/>
      <c r="CG39" s="99"/>
      <c r="CH39" s="156"/>
      <c r="CI39" s="156"/>
      <c r="CJ39" s="144"/>
      <c r="CK39" s="165"/>
      <c r="CL39" s="49"/>
      <c r="CM39" s="142"/>
      <c r="CN39" s="87"/>
      <c r="CO39" s="91"/>
      <c r="CP39" s="120"/>
      <c r="CQ39" s="91"/>
      <c r="CR39" s="91"/>
      <c r="CS39" s="149"/>
    </row>
    <row r="40" spans="1:97" s="17" customFormat="1" x14ac:dyDescent="0.25">
      <c r="A40" s="172"/>
      <c r="B40" s="15"/>
      <c r="C40" s="31"/>
      <c r="D40" s="34"/>
      <c r="E40" s="53"/>
      <c r="F40" s="35"/>
      <c r="G40" s="18"/>
      <c r="H40" s="20"/>
      <c r="I40" s="164"/>
      <c r="J40" s="37"/>
      <c r="K40" s="21"/>
      <c r="L40" s="99"/>
      <c r="M40" s="43"/>
      <c r="N40" s="43"/>
      <c r="O40" s="23"/>
      <c r="P40" s="99"/>
      <c r="Q40" s="43"/>
      <c r="R40" s="44"/>
      <c r="S40" s="99"/>
      <c r="T40" s="102"/>
      <c r="U40" s="24"/>
      <c r="V40" s="25"/>
      <c r="W40" s="130"/>
      <c r="X40" s="48"/>
      <c r="Y40" s="48"/>
      <c r="Z40" s="130"/>
      <c r="AA40" s="48"/>
      <c r="AB40" s="45"/>
      <c r="AC40" s="45"/>
      <c r="AD40" s="45"/>
      <c r="AE40" s="45"/>
      <c r="AF40" s="46"/>
      <c r="AG40" s="99"/>
      <c r="AH40" s="97"/>
      <c r="AI40" s="46"/>
      <c r="AJ40" s="46"/>
      <c r="AK40" s="46"/>
      <c r="AL40" s="46"/>
      <c r="AM40" s="99"/>
      <c r="AN40" s="97"/>
      <c r="AO40" s="46"/>
      <c r="AP40" s="46"/>
      <c r="AQ40" s="46"/>
      <c r="AR40" s="46"/>
      <c r="AS40" s="99"/>
      <c r="AT40" s="26"/>
      <c r="AU40" s="26"/>
      <c r="AV40" s="26"/>
      <c r="AW40" s="26"/>
      <c r="AX40" s="28"/>
      <c r="AY40" s="99"/>
      <c r="AZ40" s="33"/>
      <c r="BA40" s="33"/>
      <c r="BB40" s="19"/>
      <c r="BC40" s="33"/>
      <c r="BD40" s="33"/>
      <c r="BE40" s="42"/>
      <c r="BF40" s="42"/>
      <c r="BG40" s="42"/>
      <c r="BH40" s="42"/>
      <c r="BI40" s="42"/>
      <c r="BJ40" s="42"/>
      <c r="BK40" s="42"/>
      <c r="BL40" s="41"/>
      <c r="BM40" s="42"/>
      <c r="BN40" s="38"/>
      <c r="BO40" s="39"/>
      <c r="BP40" s="41"/>
      <c r="BQ40" s="40"/>
      <c r="BR40" s="41"/>
      <c r="BS40" s="41"/>
      <c r="BT40" s="40"/>
      <c r="BU40" s="41"/>
      <c r="BV40" s="40"/>
      <c r="BW40" s="41"/>
      <c r="BX40" s="41"/>
      <c r="BY40" s="41"/>
      <c r="BZ40" s="107"/>
      <c r="CA40" s="107"/>
      <c r="CB40" s="41"/>
      <c r="CC40" s="99"/>
      <c r="CD40" s="177"/>
      <c r="CE40" s="177"/>
      <c r="CF40" s="41"/>
      <c r="CG40" s="99"/>
      <c r="CH40" s="156"/>
      <c r="CI40" s="156"/>
      <c r="CJ40" s="144"/>
      <c r="CK40" s="165"/>
      <c r="CL40" s="49"/>
      <c r="CM40" s="142"/>
      <c r="CN40" s="125"/>
      <c r="CO40" s="124"/>
      <c r="CP40" s="126"/>
      <c r="CQ40" s="91"/>
      <c r="CR40" s="91"/>
      <c r="CS40" s="149"/>
    </row>
    <row r="41" spans="1:97" s="17" customFormat="1" x14ac:dyDescent="0.25">
      <c r="A41" s="172"/>
      <c r="B41" s="15"/>
      <c r="C41" s="31"/>
      <c r="D41" s="34"/>
      <c r="E41" s="53"/>
      <c r="F41" s="34"/>
      <c r="G41" s="18"/>
      <c r="H41" s="20"/>
      <c r="I41" s="164"/>
      <c r="J41" s="37"/>
      <c r="K41" s="21"/>
      <c r="L41" s="99"/>
      <c r="M41" s="43"/>
      <c r="N41" s="43"/>
      <c r="O41" s="23"/>
      <c r="P41" s="99"/>
      <c r="Q41" s="43"/>
      <c r="R41" s="44"/>
      <c r="S41" s="99"/>
      <c r="T41" s="102"/>
      <c r="U41" s="24"/>
      <c r="V41" s="25"/>
      <c r="W41" s="130"/>
      <c r="X41" s="48"/>
      <c r="Y41" s="48"/>
      <c r="Z41" s="130"/>
      <c r="AA41" s="48"/>
      <c r="AB41" s="45"/>
      <c r="AC41" s="45"/>
      <c r="AD41" s="45"/>
      <c r="AE41" s="45"/>
      <c r="AF41" s="46"/>
      <c r="AG41" s="99"/>
      <c r="AH41" s="97"/>
      <c r="AI41" s="46"/>
      <c r="AJ41" s="46"/>
      <c r="AK41" s="46"/>
      <c r="AL41" s="46"/>
      <c r="AM41" s="99"/>
      <c r="AN41" s="97"/>
      <c r="AO41" s="46"/>
      <c r="AP41" s="46"/>
      <c r="AQ41" s="46"/>
      <c r="AR41" s="46"/>
      <c r="AS41" s="99"/>
      <c r="AT41" s="26"/>
      <c r="AU41" s="26"/>
      <c r="AV41" s="26"/>
      <c r="AW41" s="26"/>
      <c r="AX41" s="28"/>
      <c r="AY41" s="99"/>
      <c r="AZ41" s="33"/>
      <c r="BA41" s="33"/>
      <c r="BB41" s="19"/>
      <c r="BC41" s="33"/>
      <c r="BD41" s="33"/>
      <c r="BE41" s="51"/>
      <c r="BF41" s="51"/>
      <c r="BG41" s="51"/>
      <c r="BH41" s="42"/>
      <c r="BI41" s="42"/>
      <c r="BJ41" s="42"/>
      <c r="BK41" s="42"/>
      <c r="BL41" s="41"/>
      <c r="BM41" s="42"/>
      <c r="BN41" s="41"/>
      <c r="BO41" s="47"/>
      <c r="BP41" s="41"/>
      <c r="BQ41" s="50"/>
      <c r="BR41" s="41"/>
      <c r="BS41" s="41"/>
      <c r="BT41" s="40"/>
      <c r="BU41" s="41"/>
      <c r="BV41" s="40"/>
      <c r="BW41" s="41"/>
      <c r="BX41" s="41"/>
      <c r="BY41" s="41"/>
      <c r="BZ41" s="107"/>
      <c r="CA41" s="107"/>
      <c r="CB41" s="41"/>
      <c r="CC41" s="99"/>
      <c r="CD41" s="177"/>
      <c r="CE41" s="177"/>
      <c r="CF41" s="41"/>
      <c r="CG41" s="99"/>
      <c r="CH41" s="156"/>
      <c r="CI41" s="156"/>
      <c r="CJ41" s="144"/>
      <c r="CK41" s="165"/>
      <c r="CL41" s="49"/>
      <c r="CM41" s="142"/>
      <c r="CN41" s="125"/>
      <c r="CO41" s="91"/>
      <c r="CP41" s="90"/>
      <c r="CQ41" s="91"/>
      <c r="CR41" s="91"/>
      <c r="CS41" s="149"/>
    </row>
    <row r="42" spans="1:97" s="17" customFormat="1" x14ac:dyDescent="0.25">
      <c r="A42" s="172"/>
      <c r="B42" s="15"/>
      <c r="C42" s="31"/>
      <c r="D42" s="34"/>
      <c r="E42" s="53"/>
      <c r="F42" s="35"/>
      <c r="G42" s="18"/>
      <c r="H42" s="20"/>
      <c r="I42" s="164"/>
      <c r="J42" s="37"/>
      <c r="K42" s="21"/>
      <c r="L42" s="99"/>
      <c r="M42" s="43"/>
      <c r="N42" s="43"/>
      <c r="O42" s="23"/>
      <c r="P42" s="99"/>
      <c r="Q42" s="43"/>
      <c r="R42" s="44"/>
      <c r="S42" s="99"/>
      <c r="T42" s="102"/>
      <c r="U42" s="24"/>
      <c r="V42" s="25"/>
      <c r="W42" s="130"/>
      <c r="X42" s="48"/>
      <c r="Y42" s="48"/>
      <c r="Z42" s="130"/>
      <c r="AA42" s="48"/>
      <c r="AB42" s="45"/>
      <c r="AC42" s="45"/>
      <c r="AD42" s="45"/>
      <c r="AE42" s="45"/>
      <c r="AF42" s="46"/>
      <c r="AG42" s="99"/>
      <c r="AH42" s="97"/>
      <c r="AI42" s="46"/>
      <c r="AJ42" s="46"/>
      <c r="AK42" s="46"/>
      <c r="AL42" s="46"/>
      <c r="AM42" s="99"/>
      <c r="AN42" s="97"/>
      <c r="AO42" s="46"/>
      <c r="AP42" s="46"/>
      <c r="AQ42" s="46"/>
      <c r="AR42" s="46"/>
      <c r="AS42" s="99"/>
      <c r="AT42" s="26"/>
      <c r="AU42" s="26"/>
      <c r="AV42" s="26"/>
      <c r="AW42" s="26"/>
      <c r="AX42" s="28"/>
      <c r="AY42" s="99"/>
      <c r="AZ42" s="33"/>
      <c r="BA42" s="33"/>
      <c r="BB42" s="19"/>
      <c r="BC42" s="33"/>
      <c r="BD42" s="33"/>
      <c r="BE42" s="42"/>
      <c r="BF42" s="42"/>
      <c r="BG42" s="42"/>
      <c r="BH42" s="42"/>
      <c r="BI42" s="42"/>
      <c r="BJ42" s="42"/>
      <c r="BK42" s="42"/>
      <c r="BL42" s="41"/>
      <c r="BM42" s="42"/>
      <c r="BN42" s="38"/>
      <c r="BO42" s="39"/>
      <c r="BP42" s="41"/>
      <c r="BQ42" s="40"/>
      <c r="BR42" s="41"/>
      <c r="BS42" s="41"/>
      <c r="BT42" s="40"/>
      <c r="BU42" s="41"/>
      <c r="BV42" s="40"/>
      <c r="BW42" s="41"/>
      <c r="BX42" s="41"/>
      <c r="BY42" s="41"/>
      <c r="BZ42" s="107"/>
      <c r="CA42" s="107"/>
      <c r="CB42" s="41"/>
      <c r="CC42" s="99"/>
      <c r="CD42" s="177"/>
      <c r="CE42" s="177"/>
      <c r="CF42" s="41"/>
      <c r="CG42" s="99"/>
      <c r="CH42" s="155"/>
      <c r="CI42" s="156"/>
      <c r="CJ42" s="144"/>
      <c r="CK42" s="165"/>
      <c r="CL42" s="49"/>
      <c r="CM42" s="142"/>
      <c r="CN42" s="125"/>
      <c r="CO42" s="91"/>
      <c r="CP42" s="126"/>
      <c r="CQ42" s="91"/>
      <c r="CR42" s="91"/>
      <c r="CS42" s="149"/>
    </row>
    <row r="43" spans="1:97" s="17" customFormat="1" x14ac:dyDescent="0.25">
      <c r="A43" s="172"/>
      <c r="B43" s="15"/>
      <c r="C43" s="31"/>
      <c r="D43" s="34"/>
      <c r="E43" s="53"/>
      <c r="F43" s="34"/>
      <c r="G43" s="18"/>
      <c r="H43" s="20"/>
      <c r="I43" s="164"/>
      <c r="J43" s="37"/>
      <c r="K43" s="21"/>
      <c r="L43" s="99"/>
      <c r="M43" s="43"/>
      <c r="N43" s="43"/>
      <c r="O43" s="23"/>
      <c r="P43" s="99"/>
      <c r="Q43" s="22"/>
      <c r="R43" s="44"/>
      <c r="S43" s="99"/>
      <c r="T43" s="102"/>
      <c r="U43" s="24"/>
      <c r="V43" s="25"/>
      <c r="W43" s="130"/>
      <c r="X43" s="48"/>
      <c r="Y43" s="48"/>
      <c r="Z43" s="130"/>
      <c r="AA43" s="48"/>
      <c r="AB43" s="45"/>
      <c r="AC43" s="26"/>
      <c r="AD43" s="26"/>
      <c r="AE43" s="26"/>
      <c r="AF43" s="28"/>
      <c r="AG43" s="99"/>
      <c r="AH43" s="97"/>
      <c r="AI43" s="46"/>
      <c r="AJ43" s="46"/>
      <c r="AK43" s="46"/>
      <c r="AL43" s="46"/>
      <c r="AM43" s="99"/>
      <c r="AN43" s="97"/>
      <c r="AO43" s="46"/>
      <c r="AP43" s="46"/>
      <c r="AQ43" s="46"/>
      <c r="AR43" s="46"/>
      <c r="AS43" s="99"/>
      <c r="AT43" s="26"/>
      <c r="AU43" s="26"/>
      <c r="AV43" s="26"/>
      <c r="AW43" s="26"/>
      <c r="AX43" s="28"/>
      <c r="AY43" s="99"/>
      <c r="AZ43" s="33"/>
      <c r="BA43" s="33"/>
      <c r="BB43" s="19"/>
      <c r="BC43" s="33"/>
      <c r="BD43" s="33"/>
      <c r="BE43" s="51"/>
      <c r="BF43" s="51"/>
      <c r="BG43" s="51"/>
      <c r="BH43" s="42"/>
      <c r="BI43" s="42"/>
      <c r="BJ43" s="42"/>
      <c r="BK43" s="42"/>
      <c r="BL43" s="41"/>
      <c r="BM43" s="42"/>
      <c r="BN43" s="41"/>
      <c r="BO43" s="47"/>
      <c r="BP43" s="41"/>
      <c r="BQ43" s="50"/>
      <c r="BR43" s="41"/>
      <c r="BS43" s="41"/>
      <c r="BT43" s="40"/>
      <c r="BU43" s="41"/>
      <c r="BV43" s="40"/>
      <c r="BW43" s="41"/>
      <c r="BX43" s="41"/>
      <c r="BY43" s="41"/>
      <c r="BZ43" s="107"/>
      <c r="CA43" s="107"/>
      <c r="CB43" s="41"/>
      <c r="CC43" s="99"/>
      <c r="CD43" s="177"/>
      <c r="CE43" s="177"/>
      <c r="CF43" s="41"/>
      <c r="CG43" s="99"/>
      <c r="CH43" s="155"/>
      <c r="CI43" s="156"/>
      <c r="CJ43" s="144"/>
      <c r="CK43" s="165"/>
      <c r="CL43" s="49"/>
      <c r="CM43" s="142"/>
      <c r="CN43" s="125"/>
      <c r="CO43" s="91"/>
      <c r="CP43" s="120"/>
      <c r="CQ43" s="91"/>
      <c r="CR43" s="91"/>
      <c r="CS43" s="149"/>
    </row>
    <row r="44" spans="1:97" s="17" customFormat="1" x14ac:dyDescent="0.25">
      <c r="A44" s="172"/>
      <c r="B44" s="15"/>
      <c r="C44" s="31"/>
      <c r="D44" s="34"/>
      <c r="E44" s="53"/>
      <c r="F44" s="34"/>
      <c r="G44" s="18"/>
      <c r="H44" s="20"/>
      <c r="I44" s="164"/>
      <c r="J44" s="37"/>
      <c r="K44" s="21"/>
      <c r="L44" s="99"/>
      <c r="M44" s="43"/>
      <c r="N44" s="43"/>
      <c r="O44" s="23"/>
      <c r="P44" s="99"/>
      <c r="Q44" s="22"/>
      <c r="R44" s="44"/>
      <c r="S44" s="99"/>
      <c r="T44" s="102"/>
      <c r="U44" s="24"/>
      <c r="V44" s="25"/>
      <c r="W44" s="130"/>
      <c r="X44" s="48"/>
      <c r="Y44" s="48"/>
      <c r="Z44" s="130"/>
      <c r="AA44" s="48"/>
      <c r="AB44" s="45"/>
      <c r="AC44" s="45"/>
      <c r="AD44" s="45"/>
      <c r="AE44" s="45"/>
      <c r="AF44" s="46"/>
      <c r="AG44" s="99"/>
      <c r="AH44" s="97"/>
      <c r="AI44" s="46"/>
      <c r="AJ44" s="46"/>
      <c r="AK44" s="46"/>
      <c r="AL44" s="46"/>
      <c r="AM44" s="99"/>
      <c r="AN44" s="97"/>
      <c r="AO44" s="46"/>
      <c r="AP44" s="46"/>
      <c r="AQ44" s="46"/>
      <c r="AR44" s="46"/>
      <c r="AS44" s="99"/>
      <c r="AT44" s="26"/>
      <c r="AU44" s="26"/>
      <c r="AV44" s="26"/>
      <c r="AW44" s="26"/>
      <c r="AX44" s="28"/>
      <c r="AY44" s="99"/>
      <c r="AZ44" s="33"/>
      <c r="BA44" s="33"/>
      <c r="BB44" s="19"/>
      <c r="BC44" s="33"/>
      <c r="BD44" s="33"/>
      <c r="BE44" s="51"/>
      <c r="BF44" s="51"/>
      <c r="BG44" s="51"/>
      <c r="BH44" s="42"/>
      <c r="BI44" s="42"/>
      <c r="BJ44" s="42"/>
      <c r="BK44" s="42"/>
      <c r="BL44" s="41"/>
      <c r="BM44" s="42"/>
      <c r="BN44" s="41"/>
      <c r="BO44" s="47"/>
      <c r="BP44" s="41"/>
      <c r="BQ44" s="50"/>
      <c r="BR44" s="41"/>
      <c r="BS44" s="41"/>
      <c r="BT44" s="40"/>
      <c r="BU44" s="41"/>
      <c r="BV44" s="40"/>
      <c r="BW44" s="41"/>
      <c r="BX44" s="41"/>
      <c r="BY44" s="41"/>
      <c r="BZ44" s="107"/>
      <c r="CA44" s="107"/>
      <c r="CB44" s="41"/>
      <c r="CC44" s="99"/>
      <c r="CD44" s="177"/>
      <c r="CE44" s="177"/>
      <c r="CF44" s="41"/>
      <c r="CG44" s="99"/>
      <c r="CH44" s="155"/>
      <c r="CI44" s="156"/>
      <c r="CJ44" s="144"/>
      <c r="CK44" s="165"/>
      <c r="CL44" s="49"/>
      <c r="CM44" s="142"/>
      <c r="CN44" s="125"/>
      <c r="CO44" s="91"/>
      <c r="CP44" s="120"/>
      <c r="CQ44" s="91"/>
      <c r="CR44" s="91"/>
      <c r="CS44" s="149"/>
    </row>
    <row r="45" spans="1:97" s="17" customFormat="1" x14ac:dyDescent="0.25">
      <c r="A45" s="172"/>
      <c r="B45" s="15"/>
      <c r="C45" s="31"/>
      <c r="D45" s="34"/>
      <c r="E45" s="53"/>
      <c r="F45" s="34"/>
      <c r="G45" s="18"/>
      <c r="H45" s="20"/>
      <c r="I45" s="30"/>
      <c r="J45" s="37"/>
      <c r="K45" s="21"/>
      <c r="L45" s="99"/>
      <c r="M45" s="43"/>
      <c r="N45" s="43"/>
      <c r="O45" s="44"/>
      <c r="P45" s="99"/>
      <c r="Q45" s="43"/>
      <c r="R45" s="44"/>
      <c r="S45" s="99"/>
      <c r="T45" s="102"/>
      <c r="U45" s="24"/>
      <c r="V45" s="25"/>
      <c r="W45" s="130"/>
      <c r="X45" s="48"/>
      <c r="Y45" s="48"/>
      <c r="Z45" s="130"/>
      <c r="AA45" s="48"/>
      <c r="AB45" s="45"/>
      <c r="AC45" s="45"/>
      <c r="AD45" s="45"/>
      <c r="AE45" s="45"/>
      <c r="AF45" s="46"/>
      <c r="AG45" s="99"/>
      <c r="AH45" s="97"/>
      <c r="AI45" s="46"/>
      <c r="AJ45" s="46"/>
      <c r="AK45" s="46"/>
      <c r="AL45" s="46"/>
      <c r="AM45" s="99"/>
      <c r="AN45" s="97"/>
      <c r="AO45" s="46"/>
      <c r="AP45" s="46"/>
      <c r="AQ45" s="46"/>
      <c r="AR45" s="46"/>
      <c r="AS45" s="99"/>
      <c r="AT45" s="26"/>
      <c r="AU45" s="26"/>
      <c r="AV45" s="26"/>
      <c r="AW45" s="26"/>
      <c r="AX45" s="28"/>
      <c r="AY45" s="99"/>
      <c r="AZ45" s="33"/>
      <c r="BA45" s="33"/>
      <c r="BB45" s="19"/>
      <c r="BC45" s="33"/>
      <c r="BD45" s="33"/>
      <c r="BE45" s="51"/>
      <c r="BF45" s="51"/>
      <c r="BG45" s="51"/>
      <c r="BH45" s="42"/>
      <c r="BI45" s="42"/>
      <c r="BJ45" s="42"/>
      <c r="BK45" s="42"/>
      <c r="BL45" s="41"/>
      <c r="BM45" s="42"/>
      <c r="BN45" s="41"/>
      <c r="BO45" s="47"/>
      <c r="BP45" s="41"/>
      <c r="BQ45" s="50"/>
      <c r="BR45" s="41"/>
      <c r="BS45" s="41"/>
      <c r="BT45" s="40"/>
      <c r="BU45" s="41"/>
      <c r="BV45" s="40"/>
      <c r="BW45" s="41"/>
      <c r="BX45" s="41"/>
      <c r="BY45" s="41"/>
      <c r="BZ45" s="107"/>
      <c r="CA45" s="107"/>
      <c r="CB45" s="41"/>
      <c r="CC45" s="99"/>
      <c r="CD45" s="177"/>
      <c r="CE45" s="177"/>
      <c r="CF45" s="41"/>
      <c r="CG45" s="99"/>
      <c r="CH45" s="156"/>
      <c r="CI45" s="156"/>
      <c r="CJ45" s="144"/>
      <c r="CK45" s="165"/>
      <c r="CL45" s="49"/>
      <c r="CM45" s="142"/>
      <c r="CN45" s="87"/>
      <c r="CO45" s="91"/>
      <c r="CP45" s="90"/>
      <c r="CQ45" s="91"/>
      <c r="CR45" s="91"/>
      <c r="CS45" s="149"/>
    </row>
    <row r="46" spans="1:97" s="17" customFormat="1" x14ac:dyDescent="0.25">
      <c r="A46" s="172"/>
      <c r="B46" s="15"/>
      <c r="C46" s="31"/>
      <c r="D46" s="34"/>
      <c r="E46" s="53"/>
      <c r="F46" s="34"/>
      <c r="G46" s="18"/>
      <c r="H46" s="20"/>
      <c r="I46" s="30"/>
      <c r="J46" s="37"/>
      <c r="K46" s="21"/>
      <c r="L46" s="99"/>
      <c r="M46" s="43"/>
      <c r="N46" s="43"/>
      <c r="O46" s="44"/>
      <c r="P46" s="99"/>
      <c r="Q46" s="43"/>
      <c r="R46" s="44"/>
      <c r="S46" s="99"/>
      <c r="T46" s="102"/>
      <c r="U46" s="24"/>
      <c r="V46" s="25"/>
      <c r="W46" s="130"/>
      <c r="X46" s="48"/>
      <c r="Y46" s="48"/>
      <c r="Z46" s="130"/>
      <c r="AA46" s="48"/>
      <c r="AB46" s="45"/>
      <c r="AC46" s="45"/>
      <c r="AD46" s="45"/>
      <c r="AE46" s="45"/>
      <c r="AF46" s="46"/>
      <c r="AG46" s="99"/>
      <c r="AH46" s="97"/>
      <c r="AI46" s="46"/>
      <c r="AJ46" s="46"/>
      <c r="AK46" s="46"/>
      <c r="AL46" s="46"/>
      <c r="AM46" s="99"/>
      <c r="AN46" s="97"/>
      <c r="AO46" s="46"/>
      <c r="AP46" s="46"/>
      <c r="AQ46" s="46"/>
      <c r="AR46" s="46"/>
      <c r="AS46" s="99"/>
      <c r="AT46" s="26"/>
      <c r="AU46" s="26"/>
      <c r="AV46" s="26"/>
      <c r="AW46" s="26"/>
      <c r="AX46" s="28"/>
      <c r="AY46" s="99"/>
      <c r="AZ46" s="33"/>
      <c r="BA46" s="33"/>
      <c r="BB46" s="19"/>
      <c r="BC46" s="33"/>
      <c r="BD46" s="33"/>
      <c r="BE46" s="51"/>
      <c r="BF46" s="51"/>
      <c r="BG46" s="51"/>
      <c r="BH46" s="42"/>
      <c r="BI46" s="42"/>
      <c r="BJ46" s="42"/>
      <c r="BK46" s="42"/>
      <c r="BL46" s="41"/>
      <c r="BM46" s="42"/>
      <c r="BN46" s="41"/>
      <c r="BO46" s="47"/>
      <c r="BP46" s="41"/>
      <c r="BQ46" s="50"/>
      <c r="BR46" s="41"/>
      <c r="BS46" s="41"/>
      <c r="BT46" s="40"/>
      <c r="BU46" s="41"/>
      <c r="BV46" s="40"/>
      <c r="BW46" s="41"/>
      <c r="BX46" s="41"/>
      <c r="BY46" s="41"/>
      <c r="BZ46" s="107"/>
      <c r="CA46" s="107"/>
      <c r="CB46" s="41"/>
      <c r="CC46" s="99"/>
      <c r="CD46" s="177"/>
      <c r="CE46" s="177"/>
      <c r="CF46" s="41"/>
      <c r="CG46" s="99"/>
      <c r="CH46" s="156"/>
      <c r="CI46" s="156"/>
      <c r="CJ46" s="144"/>
      <c r="CK46" s="165"/>
      <c r="CL46" s="49"/>
      <c r="CM46" s="142"/>
      <c r="CN46" s="87"/>
      <c r="CO46" s="91"/>
      <c r="CP46" s="90"/>
      <c r="CQ46" s="91"/>
      <c r="CR46" s="91"/>
      <c r="CS46" s="149"/>
    </row>
    <row r="47" spans="1:97" s="17" customFormat="1" x14ac:dyDescent="0.25">
      <c r="A47" s="172"/>
      <c r="B47" s="15"/>
      <c r="C47" s="31"/>
      <c r="D47" s="34"/>
      <c r="E47" s="53"/>
      <c r="F47" s="34"/>
      <c r="G47" s="18"/>
      <c r="H47" s="20"/>
      <c r="I47" s="30"/>
      <c r="J47" s="37"/>
      <c r="K47" s="21"/>
      <c r="L47" s="99"/>
      <c r="M47" s="43"/>
      <c r="N47" s="43"/>
      <c r="O47" s="44"/>
      <c r="P47" s="99"/>
      <c r="Q47" s="43"/>
      <c r="R47" s="44"/>
      <c r="S47" s="99"/>
      <c r="T47" s="102"/>
      <c r="U47" s="24"/>
      <c r="V47" s="25"/>
      <c r="W47" s="130"/>
      <c r="X47" s="48"/>
      <c r="Y47" s="48"/>
      <c r="Z47" s="130"/>
      <c r="AA47" s="48"/>
      <c r="AB47" s="45"/>
      <c r="AC47" s="45"/>
      <c r="AD47" s="45"/>
      <c r="AE47" s="45"/>
      <c r="AF47" s="46"/>
      <c r="AG47" s="99"/>
      <c r="AH47" s="97"/>
      <c r="AI47" s="46"/>
      <c r="AJ47" s="46"/>
      <c r="AK47" s="46"/>
      <c r="AL47" s="46"/>
      <c r="AM47" s="99"/>
      <c r="AN47" s="97"/>
      <c r="AO47" s="46"/>
      <c r="AP47" s="46"/>
      <c r="AQ47" s="46"/>
      <c r="AR47" s="46"/>
      <c r="AS47" s="99"/>
      <c r="AT47" s="26"/>
      <c r="AU47" s="26"/>
      <c r="AV47" s="26"/>
      <c r="AW47" s="26"/>
      <c r="AX47" s="28"/>
      <c r="AY47" s="99"/>
      <c r="AZ47" s="33"/>
      <c r="BA47" s="33"/>
      <c r="BB47" s="19"/>
      <c r="BC47" s="33"/>
      <c r="BD47" s="33"/>
      <c r="BE47" s="51"/>
      <c r="BF47" s="51"/>
      <c r="BG47" s="51"/>
      <c r="BH47" s="42"/>
      <c r="BI47" s="42"/>
      <c r="BJ47" s="42"/>
      <c r="BK47" s="42"/>
      <c r="BL47" s="41"/>
      <c r="BM47" s="42"/>
      <c r="BN47" s="41"/>
      <c r="BO47" s="47"/>
      <c r="BP47" s="41"/>
      <c r="BQ47" s="50"/>
      <c r="BR47" s="41"/>
      <c r="BS47" s="41"/>
      <c r="BT47" s="40"/>
      <c r="BU47" s="41"/>
      <c r="BV47" s="40"/>
      <c r="BW47" s="41"/>
      <c r="BX47" s="41"/>
      <c r="BY47" s="41"/>
      <c r="BZ47" s="107"/>
      <c r="CA47" s="107"/>
      <c r="CB47" s="41"/>
      <c r="CC47" s="99"/>
      <c r="CD47" s="177"/>
      <c r="CE47" s="177"/>
      <c r="CF47" s="41"/>
      <c r="CG47" s="99"/>
      <c r="CH47" s="156"/>
      <c r="CI47" s="156"/>
      <c r="CJ47" s="144"/>
      <c r="CK47" s="165"/>
      <c r="CL47" s="49"/>
      <c r="CM47" s="142"/>
      <c r="CN47" s="87"/>
      <c r="CO47" s="91"/>
      <c r="CP47" s="90"/>
      <c r="CQ47" s="91"/>
      <c r="CR47" s="91"/>
      <c r="CS47" s="149"/>
    </row>
    <row r="48" spans="1:97" s="17" customFormat="1" x14ac:dyDescent="0.25">
      <c r="A48" s="172"/>
      <c r="B48" s="15"/>
      <c r="C48" s="31"/>
      <c r="D48" s="34"/>
      <c r="E48" s="53"/>
      <c r="F48" s="34"/>
      <c r="G48" s="18"/>
      <c r="H48" s="20"/>
      <c r="I48" s="30"/>
      <c r="J48" s="37"/>
      <c r="K48" s="21"/>
      <c r="L48" s="99"/>
      <c r="M48" s="43"/>
      <c r="N48" s="43"/>
      <c r="O48" s="44"/>
      <c r="P48" s="99"/>
      <c r="Q48" s="43"/>
      <c r="R48" s="44"/>
      <c r="S48" s="99"/>
      <c r="T48" s="102"/>
      <c r="U48" s="24"/>
      <c r="V48" s="25"/>
      <c r="W48" s="130"/>
      <c r="X48" s="48"/>
      <c r="Y48" s="48"/>
      <c r="Z48" s="130"/>
      <c r="AA48" s="48"/>
      <c r="AB48" s="45"/>
      <c r="AC48" s="45"/>
      <c r="AD48" s="45"/>
      <c r="AE48" s="45"/>
      <c r="AF48" s="46"/>
      <c r="AG48" s="99"/>
      <c r="AH48" s="97"/>
      <c r="AI48" s="46"/>
      <c r="AJ48" s="46"/>
      <c r="AK48" s="46"/>
      <c r="AL48" s="46"/>
      <c r="AM48" s="99"/>
      <c r="AN48" s="97"/>
      <c r="AO48" s="46"/>
      <c r="AP48" s="46"/>
      <c r="AQ48" s="46"/>
      <c r="AR48" s="46"/>
      <c r="AS48" s="99"/>
      <c r="AT48" s="26"/>
      <c r="AU48" s="26"/>
      <c r="AV48" s="26"/>
      <c r="AW48" s="26"/>
      <c r="AX48" s="28"/>
      <c r="AY48" s="99"/>
      <c r="AZ48" s="33"/>
      <c r="BA48" s="33"/>
      <c r="BB48" s="19"/>
      <c r="BC48" s="33"/>
      <c r="BD48" s="33"/>
      <c r="BE48" s="51"/>
      <c r="BF48" s="51"/>
      <c r="BG48" s="51"/>
      <c r="BH48" s="42"/>
      <c r="BI48" s="42"/>
      <c r="BJ48" s="42"/>
      <c r="BK48" s="42"/>
      <c r="BL48" s="41"/>
      <c r="BM48" s="42"/>
      <c r="BN48" s="41"/>
      <c r="BO48" s="47"/>
      <c r="BP48" s="41"/>
      <c r="BQ48" s="50"/>
      <c r="BR48" s="41"/>
      <c r="BS48" s="41"/>
      <c r="BT48" s="40"/>
      <c r="BU48" s="41"/>
      <c r="BV48" s="40"/>
      <c r="BW48" s="41"/>
      <c r="BX48" s="41"/>
      <c r="BY48" s="41"/>
      <c r="BZ48" s="107"/>
      <c r="CA48" s="107"/>
      <c r="CB48" s="41"/>
      <c r="CC48" s="99"/>
      <c r="CD48" s="177"/>
      <c r="CE48" s="177"/>
      <c r="CF48" s="41"/>
      <c r="CG48" s="99"/>
      <c r="CH48" s="156"/>
      <c r="CI48" s="156"/>
      <c r="CJ48" s="144"/>
      <c r="CK48" s="165"/>
      <c r="CL48" s="49"/>
      <c r="CM48" s="142"/>
      <c r="CN48" s="87"/>
      <c r="CO48" s="91"/>
      <c r="CP48" s="90"/>
      <c r="CQ48" s="91"/>
      <c r="CR48" s="91"/>
      <c r="CS48" s="149"/>
    </row>
    <row r="49" spans="1:97" s="17" customFormat="1" x14ac:dyDescent="0.25">
      <c r="A49" s="172"/>
      <c r="B49" s="15"/>
      <c r="C49" s="31"/>
      <c r="D49" s="34"/>
      <c r="E49" s="53"/>
      <c r="F49" s="34"/>
      <c r="G49" s="18"/>
      <c r="H49" s="20"/>
      <c r="I49" s="30"/>
      <c r="J49" s="37"/>
      <c r="K49" s="21"/>
      <c r="L49" s="99"/>
      <c r="M49" s="43"/>
      <c r="N49" s="43"/>
      <c r="O49" s="44"/>
      <c r="P49" s="99"/>
      <c r="Q49" s="43"/>
      <c r="R49" s="44"/>
      <c r="S49" s="99"/>
      <c r="T49" s="102"/>
      <c r="U49" s="24"/>
      <c r="V49" s="25"/>
      <c r="W49" s="130"/>
      <c r="X49" s="48"/>
      <c r="Y49" s="48"/>
      <c r="Z49" s="130"/>
      <c r="AA49" s="48"/>
      <c r="AB49" s="45"/>
      <c r="AC49" s="45"/>
      <c r="AD49" s="45"/>
      <c r="AE49" s="45"/>
      <c r="AF49" s="46"/>
      <c r="AG49" s="99"/>
      <c r="AH49" s="97"/>
      <c r="AI49" s="46"/>
      <c r="AJ49" s="46"/>
      <c r="AK49" s="46"/>
      <c r="AL49" s="46"/>
      <c r="AM49" s="99"/>
      <c r="AN49" s="97"/>
      <c r="AO49" s="46"/>
      <c r="AP49" s="46"/>
      <c r="AQ49" s="46"/>
      <c r="AR49" s="46"/>
      <c r="AS49" s="99"/>
      <c r="AT49" s="26"/>
      <c r="AU49" s="26"/>
      <c r="AV49" s="26"/>
      <c r="AW49" s="26"/>
      <c r="AX49" s="28"/>
      <c r="AY49" s="99"/>
      <c r="AZ49" s="33"/>
      <c r="BA49" s="33"/>
      <c r="BB49" s="19"/>
      <c r="BC49" s="33"/>
      <c r="BD49" s="33"/>
      <c r="BE49" s="51"/>
      <c r="BF49" s="51"/>
      <c r="BG49" s="51"/>
      <c r="BH49" s="42"/>
      <c r="BI49" s="42"/>
      <c r="BJ49" s="42"/>
      <c r="BK49" s="42"/>
      <c r="BL49" s="41"/>
      <c r="BM49" s="42"/>
      <c r="BN49" s="41"/>
      <c r="BO49" s="47"/>
      <c r="BP49" s="41"/>
      <c r="BQ49" s="50"/>
      <c r="BR49" s="41"/>
      <c r="BS49" s="41"/>
      <c r="BT49" s="40"/>
      <c r="BU49" s="41"/>
      <c r="BV49" s="40"/>
      <c r="BW49" s="41"/>
      <c r="BX49" s="41"/>
      <c r="BY49" s="41"/>
      <c r="BZ49" s="107"/>
      <c r="CA49" s="107"/>
      <c r="CB49" s="41"/>
      <c r="CC49" s="99"/>
      <c r="CD49" s="177"/>
      <c r="CE49" s="177"/>
      <c r="CF49" s="41"/>
      <c r="CG49" s="99"/>
      <c r="CH49" s="156"/>
      <c r="CI49" s="156"/>
      <c r="CJ49" s="144"/>
      <c r="CK49" s="165"/>
      <c r="CL49" s="49"/>
      <c r="CM49" s="142"/>
      <c r="CN49" s="87"/>
      <c r="CO49" s="91"/>
      <c r="CP49" s="90"/>
      <c r="CQ49" s="91"/>
      <c r="CR49" s="91"/>
      <c r="CS49" s="149"/>
    </row>
    <row r="50" spans="1:97" s="17" customFormat="1" x14ac:dyDescent="0.25">
      <c r="A50" s="172"/>
      <c r="B50" s="15"/>
      <c r="C50" s="31"/>
      <c r="D50" s="34"/>
      <c r="E50" s="53"/>
      <c r="F50" s="34"/>
      <c r="G50" s="18"/>
      <c r="H50" s="20"/>
      <c r="I50" s="30"/>
      <c r="J50" s="37"/>
      <c r="K50" s="21"/>
      <c r="L50" s="99"/>
      <c r="M50" s="43"/>
      <c r="N50" s="43"/>
      <c r="O50" s="44"/>
      <c r="P50" s="99"/>
      <c r="Q50" s="43"/>
      <c r="R50" s="44"/>
      <c r="S50" s="99"/>
      <c r="T50" s="102"/>
      <c r="U50" s="24"/>
      <c r="V50" s="25"/>
      <c r="W50" s="130"/>
      <c r="X50" s="48"/>
      <c r="Y50" s="48"/>
      <c r="Z50" s="130"/>
      <c r="AA50" s="48"/>
      <c r="AB50" s="45"/>
      <c r="AC50" s="45"/>
      <c r="AD50" s="45"/>
      <c r="AE50" s="45"/>
      <c r="AF50" s="46"/>
      <c r="AG50" s="99"/>
      <c r="AH50" s="97"/>
      <c r="AI50" s="46"/>
      <c r="AJ50" s="46"/>
      <c r="AK50" s="46"/>
      <c r="AL50" s="46"/>
      <c r="AM50" s="99"/>
      <c r="AN50" s="97"/>
      <c r="AO50" s="46"/>
      <c r="AP50" s="46"/>
      <c r="AQ50" s="46"/>
      <c r="AR50" s="46"/>
      <c r="AS50" s="99"/>
      <c r="AT50" s="26"/>
      <c r="AU50" s="26"/>
      <c r="AV50" s="26"/>
      <c r="AW50" s="26"/>
      <c r="AX50" s="28"/>
      <c r="AY50" s="99"/>
      <c r="AZ50" s="33"/>
      <c r="BA50" s="33"/>
      <c r="BB50" s="19"/>
      <c r="BC50" s="33"/>
      <c r="BD50" s="33"/>
      <c r="BE50" s="51"/>
      <c r="BF50" s="51"/>
      <c r="BG50" s="51"/>
      <c r="BH50" s="42"/>
      <c r="BI50" s="42"/>
      <c r="BJ50" s="42"/>
      <c r="BK50" s="42"/>
      <c r="BL50" s="41"/>
      <c r="BM50" s="42"/>
      <c r="BN50" s="41"/>
      <c r="BO50" s="47"/>
      <c r="BP50" s="41"/>
      <c r="BQ50" s="50"/>
      <c r="BR50" s="41"/>
      <c r="BS50" s="41"/>
      <c r="BT50" s="40"/>
      <c r="BU50" s="41"/>
      <c r="BV50" s="40"/>
      <c r="BW50" s="41"/>
      <c r="BX50" s="41"/>
      <c r="BY50" s="41"/>
      <c r="BZ50" s="107"/>
      <c r="CA50" s="107"/>
      <c r="CB50" s="41"/>
      <c r="CC50" s="99"/>
      <c r="CD50" s="177"/>
      <c r="CE50" s="177"/>
      <c r="CF50" s="41"/>
      <c r="CG50" s="99"/>
      <c r="CH50" s="156"/>
      <c r="CI50" s="156"/>
      <c r="CJ50" s="144"/>
      <c r="CK50" s="165"/>
      <c r="CL50" s="49"/>
      <c r="CM50" s="142"/>
      <c r="CN50" s="87"/>
      <c r="CO50" s="91"/>
      <c r="CP50" s="90"/>
      <c r="CQ50" s="91"/>
      <c r="CR50" s="91"/>
      <c r="CS50" s="149"/>
    </row>
    <row r="51" spans="1:97" s="17" customFormat="1" x14ac:dyDescent="0.25">
      <c r="A51" s="172"/>
      <c r="B51" s="15"/>
      <c r="C51" s="31"/>
      <c r="D51" s="34"/>
      <c r="E51" s="53"/>
      <c r="F51" s="34"/>
      <c r="G51" s="18"/>
      <c r="H51" s="20"/>
      <c r="I51" s="30"/>
      <c r="J51" s="37"/>
      <c r="K51" s="21"/>
      <c r="L51" s="99"/>
      <c r="M51" s="43"/>
      <c r="N51" s="43"/>
      <c r="O51" s="44"/>
      <c r="P51" s="99"/>
      <c r="Q51" s="43"/>
      <c r="R51" s="44"/>
      <c r="S51" s="99"/>
      <c r="T51" s="102"/>
      <c r="U51" s="24"/>
      <c r="V51" s="25"/>
      <c r="W51" s="130"/>
      <c r="X51" s="48"/>
      <c r="Y51" s="48"/>
      <c r="Z51" s="130"/>
      <c r="AA51" s="48"/>
      <c r="AB51" s="45"/>
      <c r="AC51" s="45"/>
      <c r="AD51" s="45"/>
      <c r="AE51" s="45"/>
      <c r="AF51" s="46"/>
      <c r="AG51" s="99"/>
      <c r="AH51" s="97"/>
      <c r="AI51" s="46"/>
      <c r="AJ51" s="46"/>
      <c r="AK51" s="46"/>
      <c r="AL51" s="46"/>
      <c r="AM51" s="99"/>
      <c r="AN51" s="97"/>
      <c r="AO51" s="46"/>
      <c r="AP51" s="46"/>
      <c r="AQ51" s="46"/>
      <c r="AR51" s="46"/>
      <c r="AS51" s="99"/>
      <c r="AT51" s="26"/>
      <c r="AU51" s="26"/>
      <c r="AV51" s="26"/>
      <c r="AW51" s="26"/>
      <c r="AX51" s="28"/>
      <c r="AY51" s="99"/>
      <c r="AZ51" s="33"/>
      <c r="BA51" s="33"/>
      <c r="BB51" s="19"/>
      <c r="BC51" s="33"/>
      <c r="BD51" s="33"/>
      <c r="BE51" s="51"/>
      <c r="BF51" s="51"/>
      <c r="BG51" s="51"/>
      <c r="BH51" s="42"/>
      <c r="BI51" s="42"/>
      <c r="BJ51" s="42"/>
      <c r="BK51" s="42"/>
      <c r="BL51" s="41"/>
      <c r="BM51" s="42"/>
      <c r="BN51" s="41"/>
      <c r="BO51" s="47"/>
      <c r="BP51" s="41"/>
      <c r="BQ51" s="50"/>
      <c r="BR51" s="41"/>
      <c r="BS51" s="41"/>
      <c r="BT51" s="40"/>
      <c r="BU51" s="41"/>
      <c r="BV51" s="40"/>
      <c r="BW51" s="41"/>
      <c r="BX51" s="41"/>
      <c r="BY51" s="41"/>
      <c r="BZ51" s="107"/>
      <c r="CA51" s="107"/>
      <c r="CB51" s="41"/>
      <c r="CC51" s="99"/>
      <c r="CD51" s="177"/>
      <c r="CE51" s="177"/>
      <c r="CF51" s="41"/>
      <c r="CG51" s="99"/>
      <c r="CH51" s="156"/>
      <c r="CI51" s="156"/>
      <c r="CJ51" s="144"/>
      <c r="CK51" s="165"/>
      <c r="CL51" s="49"/>
      <c r="CM51" s="142"/>
      <c r="CN51" s="87"/>
      <c r="CO51" s="91"/>
      <c r="CP51" s="90"/>
      <c r="CQ51" s="91"/>
      <c r="CR51" s="91"/>
      <c r="CS51" s="149"/>
    </row>
    <row r="52" spans="1:97" s="17" customFormat="1" x14ac:dyDescent="0.25">
      <c r="A52" s="172"/>
      <c r="B52" s="15"/>
      <c r="C52" s="31"/>
      <c r="D52" s="34"/>
      <c r="E52" s="53"/>
      <c r="F52" s="34"/>
      <c r="G52" s="18"/>
      <c r="H52" s="20"/>
      <c r="I52" s="30"/>
      <c r="J52" s="37"/>
      <c r="K52" s="21"/>
      <c r="L52" s="99"/>
      <c r="M52" s="43"/>
      <c r="N52" s="43"/>
      <c r="O52" s="44"/>
      <c r="P52" s="99"/>
      <c r="Q52" s="43"/>
      <c r="R52" s="44"/>
      <c r="S52" s="99"/>
      <c r="T52" s="102"/>
      <c r="U52" s="24"/>
      <c r="V52" s="25"/>
      <c r="W52" s="130"/>
      <c r="X52" s="48"/>
      <c r="Y52" s="48"/>
      <c r="Z52" s="130"/>
      <c r="AA52" s="48"/>
      <c r="AB52" s="45"/>
      <c r="AC52" s="45"/>
      <c r="AD52" s="45"/>
      <c r="AE52" s="45"/>
      <c r="AF52" s="46"/>
      <c r="AG52" s="99"/>
      <c r="AH52" s="97"/>
      <c r="AI52" s="46"/>
      <c r="AJ52" s="46"/>
      <c r="AK52" s="46"/>
      <c r="AL52" s="46"/>
      <c r="AM52" s="99"/>
      <c r="AN52" s="97"/>
      <c r="AO52" s="46"/>
      <c r="AP52" s="46"/>
      <c r="AQ52" s="46"/>
      <c r="AR52" s="46"/>
      <c r="AS52" s="99"/>
      <c r="AT52" s="26"/>
      <c r="AU52" s="26"/>
      <c r="AV52" s="26"/>
      <c r="AW52" s="26"/>
      <c r="AX52" s="28"/>
      <c r="AY52" s="99"/>
      <c r="AZ52" s="33"/>
      <c r="BA52" s="33"/>
      <c r="BB52" s="19"/>
      <c r="BC52" s="33"/>
      <c r="BD52" s="33"/>
      <c r="BE52" s="51"/>
      <c r="BF52" s="51"/>
      <c r="BG52" s="51"/>
      <c r="BH52" s="42"/>
      <c r="BI52" s="42"/>
      <c r="BJ52" s="42"/>
      <c r="BK52" s="42"/>
      <c r="BL52" s="41"/>
      <c r="BM52" s="42"/>
      <c r="BN52" s="41"/>
      <c r="BO52" s="47"/>
      <c r="BP52" s="41"/>
      <c r="BQ52" s="50"/>
      <c r="BR52" s="41"/>
      <c r="BS52" s="41"/>
      <c r="BT52" s="40"/>
      <c r="BU52" s="41"/>
      <c r="BV52" s="40"/>
      <c r="BW52" s="41"/>
      <c r="BX52" s="41"/>
      <c r="BY52" s="41"/>
      <c r="BZ52" s="107"/>
      <c r="CA52" s="107"/>
      <c r="CB52" s="41"/>
      <c r="CC52" s="99"/>
      <c r="CD52" s="177"/>
      <c r="CE52" s="177"/>
      <c r="CF52" s="41"/>
      <c r="CG52" s="99"/>
      <c r="CH52" s="156"/>
      <c r="CI52" s="156"/>
      <c r="CJ52" s="144"/>
      <c r="CK52" s="165"/>
      <c r="CL52" s="49"/>
      <c r="CM52" s="142"/>
      <c r="CN52" s="87"/>
      <c r="CO52" s="91"/>
      <c r="CP52" s="90"/>
      <c r="CQ52" s="91"/>
      <c r="CR52" s="91"/>
      <c r="CS52" s="149"/>
    </row>
    <row r="53" spans="1:97" s="17" customFormat="1" x14ac:dyDescent="0.25">
      <c r="A53" s="172"/>
      <c r="B53" s="15"/>
      <c r="C53" s="31"/>
      <c r="D53" s="34"/>
      <c r="E53" s="53"/>
      <c r="F53" s="34"/>
      <c r="G53" s="18"/>
      <c r="H53" s="20"/>
      <c r="I53" s="30"/>
      <c r="J53" s="37"/>
      <c r="K53" s="21"/>
      <c r="L53" s="99"/>
      <c r="M53" s="43"/>
      <c r="N53" s="43"/>
      <c r="O53" s="44"/>
      <c r="P53" s="99"/>
      <c r="Q53" s="43"/>
      <c r="R53" s="44"/>
      <c r="S53" s="99"/>
      <c r="T53" s="102"/>
      <c r="U53" s="24"/>
      <c r="V53" s="25"/>
      <c r="W53" s="130"/>
      <c r="X53" s="48"/>
      <c r="Y53" s="48"/>
      <c r="Z53" s="130"/>
      <c r="AA53" s="48"/>
      <c r="AB53" s="45"/>
      <c r="AC53" s="45"/>
      <c r="AD53" s="45"/>
      <c r="AE53" s="45"/>
      <c r="AF53" s="46"/>
      <c r="AG53" s="99"/>
      <c r="AH53" s="97"/>
      <c r="AI53" s="46"/>
      <c r="AJ53" s="46"/>
      <c r="AK53" s="46"/>
      <c r="AL53" s="46"/>
      <c r="AM53" s="99"/>
      <c r="AN53" s="97"/>
      <c r="AO53" s="46"/>
      <c r="AP53" s="46"/>
      <c r="AQ53" s="46"/>
      <c r="AR53" s="46"/>
      <c r="AS53" s="99"/>
      <c r="AT53" s="26"/>
      <c r="AU53" s="26"/>
      <c r="AV53" s="26"/>
      <c r="AW53" s="26"/>
      <c r="AX53" s="28"/>
      <c r="AY53" s="99"/>
      <c r="AZ53" s="33"/>
      <c r="BA53" s="33"/>
      <c r="BB53" s="19"/>
      <c r="BC53" s="33"/>
      <c r="BD53" s="33"/>
      <c r="BE53" s="51"/>
      <c r="BF53" s="51"/>
      <c r="BG53" s="51"/>
      <c r="BH53" s="42"/>
      <c r="BI53" s="42"/>
      <c r="BJ53" s="42"/>
      <c r="BK53" s="42"/>
      <c r="BL53" s="41"/>
      <c r="BM53" s="42"/>
      <c r="BN53" s="41"/>
      <c r="BO53" s="47"/>
      <c r="BP53" s="41"/>
      <c r="BQ53" s="50"/>
      <c r="BR53" s="41"/>
      <c r="BS53" s="41"/>
      <c r="BT53" s="40"/>
      <c r="BU53" s="41"/>
      <c r="BV53" s="40"/>
      <c r="BW53" s="41"/>
      <c r="BX53" s="41"/>
      <c r="BY53" s="41"/>
      <c r="BZ53" s="107"/>
      <c r="CA53" s="107"/>
      <c r="CB53" s="41"/>
      <c r="CC53" s="99"/>
      <c r="CD53" s="177"/>
      <c r="CE53" s="177"/>
      <c r="CF53" s="41"/>
      <c r="CG53" s="99"/>
      <c r="CH53" s="156"/>
      <c r="CI53" s="156"/>
      <c r="CJ53" s="144"/>
      <c r="CK53" s="165"/>
      <c r="CL53" s="49"/>
      <c r="CM53" s="142"/>
      <c r="CN53" s="87"/>
      <c r="CO53" s="91"/>
      <c r="CP53" s="90"/>
      <c r="CQ53" s="91"/>
      <c r="CR53" s="91"/>
      <c r="CS53" s="149"/>
    </row>
    <row r="54" spans="1:97" s="17" customFormat="1" x14ac:dyDescent="0.25">
      <c r="A54" s="172"/>
      <c r="B54" s="15"/>
      <c r="C54" s="31"/>
      <c r="D54" s="34"/>
      <c r="E54" s="53"/>
      <c r="F54" s="34"/>
      <c r="G54" s="18"/>
      <c r="H54" s="20"/>
      <c r="I54" s="30"/>
      <c r="J54" s="37"/>
      <c r="K54" s="21"/>
      <c r="L54" s="99"/>
      <c r="M54" s="43"/>
      <c r="N54" s="43"/>
      <c r="O54" s="44"/>
      <c r="P54" s="99"/>
      <c r="Q54" s="43"/>
      <c r="R54" s="44"/>
      <c r="S54" s="99"/>
      <c r="T54" s="102"/>
      <c r="U54" s="24"/>
      <c r="V54" s="25"/>
      <c r="W54" s="130"/>
      <c r="X54" s="48"/>
      <c r="Y54" s="48"/>
      <c r="Z54" s="130"/>
      <c r="AA54" s="48"/>
      <c r="AB54" s="45"/>
      <c r="AC54" s="45"/>
      <c r="AD54" s="45"/>
      <c r="AE54" s="45"/>
      <c r="AF54" s="46"/>
      <c r="AG54" s="99"/>
      <c r="AH54" s="97"/>
      <c r="AI54" s="46"/>
      <c r="AJ54" s="46"/>
      <c r="AK54" s="46"/>
      <c r="AL54" s="46"/>
      <c r="AM54" s="99"/>
      <c r="AN54" s="97"/>
      <c r="AO54" s="46"/>
      <c r="AP54" s="46"/>
      <c r="AQ54" s="46"/>
      <c r="AR54" s="46"/>
      <c r="AS54" s="99"/>
      <c r="AT54" s="26"/>
      <c r="AU54" s="26"/>
      <c r="AV54" s="26"/>
      <c r="AW54" s="26"/>
      <c r="AX54" s="28"/>
      <c r="AY54" s="99"/>
      <c r="AZ54" s="33"/>
      <c r="BA54" s="33"/>
      <c r="BB54" s="19"/>
      <c r="BC54" s="33"/>
      <c r="BD54" s="33"/>
      <c r="BE54" s="51"/>
      <c r="BF54" s="51"/>
      <c r="BG54" s="51"/>
      <c r="BH54" s="42"/>
      <c r="BI54" s="42"/>
      <c r="BJ54" s="42"/>
      <c r="BK54" s="42"/>
      <c r="BL54" s="41"/>
      <c r="BM54" s="42"/>
      <c r="BN54" s="41"/>
      <c r="BO54" s="47"/>
      <c r="BP54" s="41"/>
      <c r="BQ54" s="50"/>
      <c r="BR54" s="41"/>
      <c r="BS54" s="41"/>
      <c r="BT54" s="40"/>
      <c r="BU54" s="41"/>
      <c r="BV54" s="40"/>
      <c r="BW54" s="41"/>
      <c r="BX54" s="41"/>
      <c r="BY54" s="41"/>
      <c r="BZ54" s="107"/>
      <c r="CA54" s="107"/>
      <c r="CB54" s="41"/>
      <c r="CC54" s="99"/>
      <c r="CD54" s="177"/>
      <c r="CE54" s="177"/>
      <c r="CF54" s="41"/>
      <c r="CG54" s="99"/>
      <c r="CH54" s="156"/>
      <c r="CI54" s="156"/>
      <c r="CJ54" s="144"/>
      <c r="CK54" s="165"/>
      <c r="CL54" s="49"/>
      <c r="CM54" s="142"/>
      <c r="CN54" s="87"/>
      <c r="CO54" s="91"/>
      <c r="CP54" s="90"/>
      <c r="CQ54" s="91"/>
      <c r="CR54" s="91"/>
      <c r="CS54" s="149"/>
    </row>
    <row r="55" spans="1:97" s="17" customFormat="1" x14ac:dyDescent="0.25">
      <c r="A55" s="172"/>
      <c r="B55" s="15"/>
      <c r="C55" s="31"/>
      <c r="D55" s="34"/>
      <c r="E55" s="53"/>
      <c r="F55" s="34"/>
      <c r="G55" s="18"/>
      <c r="H55" s="20"/>
      <c r="I55" s="30"/>
      <c r="J55" s="37"/>
      <c r="K55" s="21"/>
      <c r="L55" s="99"/>
      <c r="M55" s="43"/>
      <c r="N55" s="43"/>
      <c r="O55" s="44"/>
      <c r="P55" s="99"/>
      <c r="Q55" s="43"/>
      <c r="R55" s="44"/>
      <c r="S55" s="99"/>
      <c r="T55" s="102"/>
      <c r="U55" s="24"/>
      <c r="V55" s="25"/>
      <c r="W55" s="130"/>
      <c r="X55" s="48"/>
      <c r="Y55" s="48"/>
      <c r="Z55" s="130"/>
      <c r="AA55" s="48"/>
      <c r="AB55" s="45"/>
      <c r="AC55" s="45"/>
      <c r="AD55" s="45"/>
      <c r="AE55" s="45"/>
      <c r="AF55" s="46"/>
      <c r="AG55" s="99"/>
      <c r="AH55" s="97"/>
      <c r="AI55" s="46"/>
      <c r="AJ55" s="46"/>
      <c r="AK55" s="46"/>
      <c r="AL55" s="46"/>
      <c r="AM55" s="99"/>
      <c r="AN55" s="97"/>
      <c r="AO55" s="46"/>
      <c r="AP55" s="46"/>
      <c r="AQ55" s="46"/>
      <c r="AR55" s="46"/>
      <c r="AS55" s="99"/>
      <c r="AT55" s="26"/>
      <c r="AU55" s="26"/>
      <c r="AV55" s="26"/>
      <c r="AW55" s="26"/>
      <c r="AX55" s="28"/>
      <c r="AY55" s="99"/>
      <c r="AZ55" s="33"/>
      <c r="BA55" s="33"/>
      <c r="BB55" s="19"/>
      <c r="BC55" s="33"/>
      <c r="BD55" s="33"/>
      <c r="BE55" s="51"/>
      <c r="BF55" s="51"/>
      <c r="BG55" s="51"/>
      <c r="BH55" s="42"/>
      <c r="BI55" s="42"/>
      <c r="BJ55" s="42"/>
      <c r="BK55" s="42"/>
      <c r="BL55" s="41"/>
      <c r="BM55" s="42"/>
      <c r="BN55" s="41"/>
      <c r="BO55" s="47"/>
      <c r="BP55" s="41"/>
      <c r="BQ55" s="50"/>
      <c r="BR55" s="41"/>
      <c r="BS55" s="41"/>
      <c r="BT55" s="40"/>
      <c r="BU55" s="41"/>
      <c r="BV55" s="40"/>
      <c r="BW55" s="41"/>
      <c r="BX55" s="41"/>
      <c r="BY55" s="41"/>
      <c r="BZ55" s="107"/>
      <c r="CA55" s="107"/>
      <c r="CB55" s="41"/>
      <c r="CC55" s="99"/>
      <c r="CD55" s="177"/>
      <c r="CE55" s="177"/>
      <c r="CF55" s="41"/>
      <c r="CG55" s="99"/>
      <c r="CH55" s="156"/>
      <c r="CI55" s="156"/>
      <c r="CJ55" s="144"/>
      <c r="CK55" s="165"/>
      <c r="CL55" s="49"/>
      <c r="CM55" s="142"/>
      <c r="CN55" s="87"/>
      <c r="CO55" s="91"/>
      <c r="CP55" s="90"/>
      <c r="CQ55" s="91"/>
      <c r="CR55" s="91"/>
      <c r="CS55" s="149"/>
    </row>
    <row r="56" spans="1:97" s="17" customFormat="1" x14ac:dyDescent="0.25">
      <c r="A56" s="172"/>
      <c r="B56" s="15"/>
      <c r="C56" s="31"/>
      <c r="D56" s="34"/>
      <c r="E56" s="53"/>
      <c r="F56" s="34"/>
      <c r="G56" s="18"/>
      <c r="H56" s="20"/>
      <c r="I56" s="30"/>
      <c r="J56" s="37"/>
      <c r="K56" s="21"/>
      <c r="L56" s="99"/>
      <c r="M56" s="43"/>
      <c r="N56" s="43"/>
      <c r="O56" s="44"/>
      <c r="P56" s="99"/>
      <c r="Q56" s="43"/>
      <c r="R56" s="44"/>
      <c r="S56" s="99"/>
      <c r="T56" s="102"/>
      <c r="U56" s="24"/>
      <c r="V56" s="25"/>
      <c r="W56" s="130"/>
      <c r="X56" s="48"/>
      <c r="Y56" s="48"/>
      <c r="Z56" s="130"/>
      <c r="AA56" s="48"/>
      <c r="AB56" s="45"/>
      <c r="AC56" s="45"/>
      <c r="AD56" s="45"/>
      <c r="AE56" s="45"/>
      <c r="AF56" s="46"/>
      <c r="AG56" s="99"/>
      <c r="AH56" s="97"/>
      <c r="AI56" s="46"/>
      <c r="AJ56" s="46"/>
      <c r="AK56" s="46"/>
      <c r="AL56" s="46"/>
      <c r="AM56" s="99"/>
      <c r="AN56" s="97"/>
      <c r="AO56" s="46"/>
      <c r="AP56" s="46"/>
      <c r="AQ56" s="46"/>
      <c r="AR56" s="46"/>
      <c r="AS56" s="99"/>
      <c r="AT56" s="26"/>
      <c r="AU56" s="26"/>
      <c r="AV56" s="26"/>
      <c r="AW56" s="26"/>
      <c r="AX56" s="28"/>
      <c r="AY56" s="99"/>
      <c r="AZ56" s="33"/>
      <c r="BA56" s="33"/>
      <c r="BB56" s="19"/>
      <c r="BC56" s="33"/>
      <c r="BD56" s="33"/>
      <c r="BE56" s="51"/>
      <c r="BF56" s="51"/>
      <c r="BG56" s="51"/>
      <c r="BH56" s="42"/>
      <c r="BI56" s="42"/>
      <c r="BJ56" s="42"/>
      <c r="BK56" s="42"/>
      <c r="BL56" s="41"/>
      <c r="BM56" s="42"/>
      <c r="BN56" s="41"/>
      <c r="BO56" s="47"/>
      <c r="BP56" s="41"/>
      <c r="BQ56" s="50"/>
      <c r="BR56" s="41"/>
      <c r="BS56" s="41"/>
      <c r="BT56" s="40"/>
      <c r="BU56" s="41"/>
      <c r="BV56" s="40"/>
      <c r="BW56" s="41"/>
      <c r="BX56" s="41"/>
      <c r="BY56" s="41"/>
      <c r="BZ56" s="107"/>
      <c r="CA56" s="107"/>
      <c r="CB56" s="41"/>
      <c r="CC56" s="99"/>
      <c r="CD56" s="177"/>
      <c r="CE56" s="177"/>
      <c r="CF56" s="41"/>
      <c r="CG56" s="99"/>
      <c r="CH56" s="156"/>
      <c r="CI56" s="156"/>
      <c r="CJ56" s="144"/>
      <c r="CK56" s="165"/>
      <c r="CL56" s="49"/>
      <c r="CM56" s="142"/>
      <c r="CN56" s="87"/>
      <c r="CO56" s="91"/>
      <c r="CP56" s="90"/>
      <c r="CQ56" s="91"/>
      <c r="CR56" s="91"/>
      <c r="CS56" s="149"/>
    </row>
    <row r="57" spans="1:97" s="17" customFormat="1" x14ac:dyDescent="0.25">
      <c r="A57" s="172"/>
      <c r="B57" s="15"/>
      <c r="C57" s="31"/>
      <c r="D57" s="34"/>
      <c r="E57" s="53"/>
      <c r="F57" s="34"/>
      <c r="G57" s="18"/>
      <c r="H57" s="20"/>
      <c r="I57" s="30"/>
      <c r="J57" s="37"/>
      <c r="K57" s="21"/>
      <c r="L57" s="99"/>
      <c r="M57" s="43"/>
      <c r="N57" s="43"/>
      <c r="O57" s="44"/>
      <c r="P57" s="99"/>
      <c r="Q57" s="43"/>
      <c r="R57" s="44"/>
      <c r="S57" s="99"/>
      <c r="T57" s="102"/>
      <c r="U57" s="24"/>
      <c r="V57" s="25"/>
      <c r="W57" s="130"/>
      <c r="X57" s="48"/>
      <c r="Y57" s="48"/>
      <c r="Z57" s="130"/>
      <c r="AA57" s="48"/>
      <c r="AB57" s="45"/>
      <c r="AC57" s="45"/>
      <c r="AD57" s="45"/>
      <c r="AE57" s="45"/>
      <c r="AF57" s="46"/>
      <c r="AG57" s="99"/>
      <c r="AH57" s="97"/>
      <c r="AI57" s="46"/>
      <c r="AJ57" s="46"/>
      <c r="AK57" s="46"/>
      <c r="AL57" s="46"/>
      <c r="AM57" s="99"/>
      <c r="AN57" s="97"/>
      <c r="AO57" s="46"/>
      <c r="AP57" s="46"/>
      <c r="AQ57" s="46"/>
      <c r="AR57" s="46"/>
      <c r="AS57" s="99"/>
      <c r="AT57" s="26"/>
      <c r="AU57" s="26"/>
      <c r="AV57" s="26"/>
      <c r="AW57" s="26"/>
      <c r="AX57" s="28"/>
      <c r="AY57" s="99"/>
      <c r="AZ57" s="33"/>
      <c r="BA57" s="33"/>
      <c r="BB57" s="19"/>
      <c r="BC57" s="33"/>
      <c r="BD57" s="33"/>
      <c r="BE57" s="51"/>
      <c r="BF57" s="51"/>
      <c r="BG57" s="51"/>
      <c r="BH57" s="42"/>
      <c r="BI57" s="42"/>
      <c r="BJ57" s="42"/>
      <c r="BK57" s="42"/>
      <c r="BL57" s="41"/>
      <c r="BM57" s="42"/>
      <c r="BN57" s="41"/>
      <c r="BO57" s="47"/>
      <c r="BP57" s="41"/>
      <c r="BQ57" s="50"/>
      <c r="BR57" s="41"/>
      <c r="BS57" s="41"/>
      <c r="BT57" s="40"/>
      <c r="BU57" s="41"/>
      <c r="BV57" s="40"/>
      <c r="BW57" s="41"/>
      <c r="BX57" s="41"/>
      <c r="BY57" s="41"/>
      <c r="BZ57" s="107"/>
      <c r="CA57" s="107"/>
      <c r="CB57" s="41"/>
      <c r="CC57" s="99"/>
      <c r="CD57" s="177"/>
      <c r="CE57" s="177"/>
      <c r="CF57" s="41"/>
      <c r="CG57" s="99"/>
      <c r="CH57" s="156"/>
      <c r="CI57" s="156"/>
      <c r="CJ57" s="144"/>
      <c r="CK57" s="165"/>
      <c r="CL57" s="49"/>
      <c r="CM57" s="142"/>
      <c r="CN57" s="87"/>
      <c r="CO57" s="91"/>
      <c r="CP57" s="90"/>
      <c r="CQ57" s="91"/>
      <c r="CR57" s="91"/>
      <c r="CS57" s="149"/>
    </row>
    <row r="58" spans="1:97" s="17" customFormat="1" x14ac:dyDescent="0.25">
      <c r="A58" s="172"/>
      <c r="B58" s="15"/>
      <c r="C58" s="31"/>
      <c r="D58" s="34"/>
      <c r="E58" s="53"/>
      <c r="F58" s="34"/>
      <c r="G58" s="18"/>
      <c r="H58" s="20"/>
      <c r="I58" s="30"/>
      <c r="J58" s="37"/>
      <c r="K58" s="21"/>
      <c r="L58" s="99"/>
      <c r="M58" s="43"/>
      <c r="N58" s="43"/>
      <c r="O58" s="44"/>
      <c r="P58" s="99"/>
      <c r="Q58" s="43"/>
      <c r="R58" s="44"/>
      <c r="S58" s="99"/>
      <c r="T58" s="102"/>
      <c r="U58" s="24"/>
      <c r="V58" s="25"/>
      <c r="W58" s="130"/>
      <c r="X58" s="48"/>
      <c r="Y58" s="48"/>
      <c r="Z58" s="130"/>
      <c r="AA58" s="48"/>
      <c r="AB58" s="45"/>
      <c r="AC58" s="45"/>
      <c r="AD58" s="45"/>
      <c r="AE58" s="45"/>
      <c r="AF58" s="46"/>
      <c r="AG58" s="99"/>
      <c r="AH58" s="97"/>
      <c r="AI58" s="46"/>
      <c r="AJ58" s="46"/>
      <c r="AK58" s="46"/>
      <c r="AL58" s="46"/>
      <c r="AM58" s="99"/>
      <c r="AN58" s="97"/>
      <c r="AO58" s="46"/>
      <c r="AP58" s="46"/>
      <c r="AQ58" s="46"/>
      <c r="AR58" s="46"/>
      <c r="AS58" s="99"/>
      <c r="AT58" s="26"/>
      <c r="AU58" s="26"/>
      <c r="AV58" s="26"/>
      <c r="AW58" s="26"/>
      <c r="AX58" s="28"/>
      <c r="AY58" s="99"/>
      <c r="AZ58" s="33"/>
      <c r="BA58" s="33"/>
      <c r="BB58" s="19"/>
      <c r="BC58" s="33"/>
      <c r="BD58" s="33"/>
      <c r="BE58" s="51"/>
      <c r="BF58" s="51"/>
      <c r="BG58" s="51"/>
      <c r="BH58" s="42"/>
      <c r="BI58" s="42"/>
      <c r="BJ58" s="42"/>
      <c r="BK58" s="42"/>
      <c r="BL58" s="41"/>
      <c r="BM58" s="42"/>
      <c r="BN58" s="41"/>
      <c r="BO58" s="47"/>
      <c r="BP58" s="41"/>
      <c r="BQ58" s="50"/>
      <c r="BR58" s="41"/>
      <c r="BS58" s="41"/>
      <c r="BT58" s="40"/>
      <c r="BU58" s="41"/>
      <c r="BV58" s="40"/>
      <c r="BW58" s="41"/>
      <c r="BX58" s="41"/>
      <c r="BY58" s="41"/>
      <c r="BZ58" s="107"/>
      <c r="CA58" s="107"/>
      <c r="CB58" s="41"/>
      <c r="CC58" s="99"/>
      <c r="CD58" s="177"/>
      <c r="CE58" s="177"/>
      <c r="CF58" s="41"/>
      <c r="CG58" s="99"/>
      <c r="CH58" s="156"/>
      <c r="CI58" s="156"/>
      <c r="CJ58" s="144"/>
      <c r="CK58" s="165"/>
      <c r="CL58" s="49"/>
      <c r="CM58" s="142"/>
      <c r="CN58" s="87"/>
      <c r="CO58" s="91"/>
      <c r="CP58" s="90"/>
      <c r="CQ58" s="91"/>
      <c r="CR58" s="91"/>
      <c r="CS58" s="149"/>
    </row>
    <row r="59" spans="1:97" s="17" customFormat="1" x14ac:dyDescent="0.25">
      <c r="A59" s="172"/>
      <c r="B59" s="15"/>
      <c r="C59" s="31"/>
      <c r="D59" s="34"/>
      <c r="E59" s="53"/>
      <c r="F59" s="34"/>
      <c r="G59" s="18"/>
      <c r="H59" s="20"/>
      <c r="I59" s="30"/>
      <c r="J59" s="37"/>
      <c r="K59" s="21"/>
      <c r="L59" s="99"/>
      <c r="M59" s="43"/>
      <c r="N59" s="43"/>
      <c r="O59" s="44"/>
      <c r="P59" s="99"/>
      <c r="Q59" s="43"/>
      <c r="R59" s="44"/>
      <c r="S59" s="99"/>
      <c r="T59" s="102"/>
      <c r="U59" s="24"/>
      <c r="V59" s="25"/>
      <c r="W59" s="130"/>
      <c r="X59" s="48"/>
      <c r="Y59" s="48"/>
      <c r="Z59" s="130"/>
      <c r="AA59" s="48"/>
      <c r="AB59" s="45"/>
      <c r="AC59" s="45"/>
      <c r="AD59" s="45"/>
      <c r="AE59" s="45"/>
      <c r="AF59" s="46"/>
      <c r="AG59" s="99"/>
      <c r="AH59" s="97"/>
      <c r="AI59" s="46"/>
      <c r="AJ59" s="46"/>
      <c r="AK59" s="46"/>
      <c r="AL59" s="46"/>
      <c r="AM59" s="99"/>
      <c r="AN59" s="97"/>
      <c r="AO59" s="46"/>
      <c r="AP59" s="46"/>
      <c r="AQ59" s="46"/>
      <c r="AR59" s="46"/>
      <c r="AS59" s="99"/>
      <c r="AT59" s="26"/>
      <c r="AU59" s="26"/>
      <c r="AV59" s="26"/>
      <c r="AW59" s="26"/>
      <c r="AX59" s="28"/>
      <c r="AY59" s="99"/>
      <c r="AZ59" s="33"/>
      <c r="BA59" s="33"/>
      <c r="BB59" s="19"/>
      <c r="BC59" s="33"/>
      <c r="BD59" s="33"/>
      <c r="BE59" s="51"/>
      <c r="BF59" s="51"/>
      <c r="BG59" s="51"/>
      <c r="BH59" s="42"/>
      <c r="BI59" s="42"/>
      <c r="BJ59" s="42"/>
      <c r="BK59" s="42"/>
      <c r="BL59" s="41"/>
      <c r="BM59" s="42"/>
      <c r="BN59" s="41"/>
      <c r="BO59" s="47"/>
      <c r="BP59" s="41"/>
      <c r="BQ59" s="50"/>
      <c r="BR59" s="41"/>
      <c r="BS59" s="41"/>
      <c r="BT59" s="40"/>
      <c r="BU59" s="41"/>
      <c r="BV59" s="40"/>
      <c r="BW59" s="41"/>
      <c r="BX59" s="41"/>
      <c r="BY59" s="41"/>
      <c r="BZ59" s="107"/>
      <c r="CA59" s="107"/>
      <c r="CB59" s="41"/>
      <c r="CC59" s="99"/>
      <c r="CD59" s="177"/>
      <c r="CE59" s="177"/>
      <c r="CF59" s="41"/>
      <c r="CG59" s="99"/>
      <c r="CH59" s="156"/>
      <c r="CI59" s="156"/>
      <c r="CJ59" s="144"/>
      <c r="CK59" s="165"/>
      <c r="CL59" s="49"/>
      <c r="CM59" s="142"/>
      <c r="CN59" s="87"/>
      <c r="CO59" s="91"/>
      <c r="CP59" s="90"/>
      <c r="CQ59" s="91"/>
      <c r="CR59" s="91"/>
      <c r="CS59" s="149"/>
    </row>
    <row r="60" spans="1:97" s="17" customFormat="1" x14ac:dyDescent="0.25">
      <c r="A60" s="172"/>
      <c r="B60" s="15"/>
      <c r="C60" s="31"/>
      <c r="D60" s="34"/>
      <c r="E60" s="53"/>
      <c r="F60" s="34"/>
      <c r="G60" s="18"/>
      <c r="H60" s="20"/>
      <c r="I60" s="30"/>
      <c r="J60" s="37"/>
      <c r="K60" s="21"/>
      <c r="L60" s="99"/>
      <c r="M60" s="43"/>
      <c r="N60" s="43"/>
      <c r="O60" s="44"/>
      <c r="P60" s="99"/>
      <c r="Q60" s="43"/>
      <c r="R60" s="44"/>
      <c r="S60" s="99"/>
      <c r="T60" s="102"/>
      <c r="U60" s="24"/>
      <c r="V60" s="25"/>
      <c r="W60" s="130"/>
      <c r="X60" s="48"/>
      <c r="Y60" s="48"/>
      <c r="Z60" s="130"/>
      <c r="AA60" s="48"/>
      <c r="AB60" s="45"/>
      <c r="AC60" s="45"/>
      <c r="AD60" s="45"/>
      <c r="AE60" s="45"/>
      <c r="AF60" s="46"/>
      <c r="AG60" s="99"/>
      <c r="AH60" s="97"/>
      <c r="AI60" s="46"/>
      <c r="AJ60" s="46"/>
      <c r="AK60" s="46"/>
      <c r="AL60" s="46"/>
      <c r="AM60" s="99"/>
      <c r="AN60" s="97"/>
      <c r="AO60" s="46"/>
      <c r="AP60" s="46"/>
      <c r="AQ60" s="46"/>
      <c r="AR60" s="46"/>
      <c r="AS60" s="99"/>
      <c r="AT60" s="26"/>
      <c r="AU60" s="26"/>
      <c r="AV60" s="26"/>
      <c r="AW60" s="26"/>
      <c r="AX60" s="28"/>
      <c r="AY60" s="99"/>
      <c r="AZ60" s="33"/>
      <c r="BA60" s="33"/>
      <c r="BB60" s="19"/>
      <c r="BC60" s="33"/>
      <c r="BD60" s="33"/>
      <c r="BE60" s="51"/>
      <c r="BF60" s="51"/>
      <c r="BG60" s="51"/>
      <c r="BH60" s="42"/>
      <c r="BI60" s="42"/>
      <c r="BJ60" s="42"/>
      <c r="BK60" s="42"/>
      <c r="BL60" s="41"/>
      <c r="BM60" s="42"/>
      <c r="BN60" s="41"/>
      <c r="BO60" s="47"/>
      <c r="BP60" s="41"/>
      <c r="BQ60" s="50"/>
      <c r="BR60" s="41"/>
      <c r="BS60" s="41"/>
      <c r="BT60" s="40"/>
      <c r="BU60" s="41"/>
      <c r="BV60" s="40"/>
      <c r="BW60" s="41"/>
      <c r="BX60" s="41"/>
      <c r="BY60" s="41"/>
      <c r="BZ60" s="107"/>
      <c r="CA60" s="107"/>
      <c r="CB60" s="41"/>
      <c r="CC60" s="99"/>
      <c r="CD60" s="177"/>
      <c r="CE60" s="177"/>
      <c r="CF60" s="41"/>
      <c r="CG60" s="99"/>
      <c r="CH60" s="156"/>
      <c r="CI60" s="156"/>
      <c r="CJ60" s="144"/>
      <c r="CK60" s="165"/>
      <c r="CL60" s="49"/>
      <c r="CM60" s="142"/>
      <c r="CN60" s="87"/>
      <c r="CO60" s="91"/>
      <c r="CP60" s="90"/>
      <c r="CQ60" s="91"/>
      <c r="CR60" s="91"/>
      <c r="CS60" s="149"/>
    </row>
    <row r="61" spans="1:97" s="17" customFormat="1" x14ac:dyDescent="0.25">
      <c r="A61" s="172"/>
      <c r="B61" s="15"/>
      <c r="C61" s="31"/>
      <c r="D61" s="34"/>
      <c r="E61" s="53"/>
      <c r="F61" s="35"/>
      <c r="G61" s="18"/>
      <c r="H61" s="20"/>
      <c r="I61" s="30"/>
      <c r="J61" s="37"/>
      <c r="K61" s="21"/>
      <c r="L61" s="99"/>
      <c r="M61" s="43"/>
      <c r="N61" s="43"/>
      <c r="O61" s="44"/>
      <c r="P61" s="99"/>
      <c r="Q61" s="43"/>
      <c r="R61" s="44"/>
      <c r="S61" s="99"/>
      <c r="T61" s="102"/>
      <c r="U61" s="24"/>
      <c r="V61" s="25"/>
      <c r="W61" s="130"/>
      <c r="X61" s="48"/>
      <c r="Y61" s="48"/>
      <c r="Z61" s="130"/>
      <c r="AA61" s="48"/>
      <c r="AB61" s="45"/>
      <c r="AC61" s="45"/>
      <c r="AD61" s="45"/>
      <c r="AE61" s="45"/>
      <c r="AF61" s="46"/>
      <c r="AG61" s="99"/>
      <c r="AH61" s="97"/>
      <c r="AI61" s="46"/>
      <c r="AJ61" s="46"/>
      <c r="AK61" s="46"/>
      <c r="AL61" s="46"/>
      <c r="AM61" s="99"/>
      <c r="AN61" s="97"/>
      <c r="AO61" s="46"/>
      <c r="AP61" s="46"/>
      <c r="AQ61" s="46"/>
      <c r="AR61" s="46"/>
      <c r="AS61" s="99"/>
      <c r="AT61" s="26"/>
      <c r="AU61" s="26"/>
      <c r="AV61" s="26"/>
      <c r="AW61" s="26"/>
      <c r="AX61" s="28"/>
      <c r="AY61" s="99"/>
      <c r="AZ61" s="33"/>
      <c r="BA61" s="33"/>
      <c r="BB61" s="19"/>
      <c r="BC61" s="33"/>
      <c r="BD61" s="33"/>
      <c r="BE61" s="42"/>
      <c r="BF61" s="42"/>
      <c r="BG61" s="42"/>
      <c r="BH61" s="42"/>
      <c r="BI61" s="42"/>
      <c r="BJ61" s="42"/>
      <c r="BK61" s="42"/>
      <c r="BL61" s="41"/>
      <c r="BM61" s="42"/>
      <c r="BN61" s="38"/>
      <c r="BO61" s="39"/>
      <c r="BP61" s="41"/>
      <c r="BQ61" s="40"/>
      <c r="BR61" s="41"/>
      <c r="BS61" s="41"/>
      <c r="BT61" s="40"/>
      <c r="BU61" s="41"/>
      <c r="BV61" s="40"/>
      <c r="BW61" s="41"/>
      <c r="BX61" s="41"/>
      <c r="BY61" s="41"/>
      <c r="BZ61" s="107"/>
      <c r="CA61" s="107"/>
      <c r="CB61" s="41"/>
      <c r="CC61" s="99"/>
      <c r="CD61" s="177"/>
      <c r="CE61" s="177"/>
      <c r="CF61" s="41"/>
      <c r="CG61" s="99"/>
      <c r="CH61" s="157"/>
      <c r="CI61" s="157"/>
      <c r="CJ61" s="145"/>
      <c r="CK61" s="168"/>
      <c r="CL61" s="49"/>
      <c r="CM61" s="142"/>
      <c r="CN61" s="87"/>
      <c r="CO61" s="92"/>
      <c r="CP61" s="93"/>
      <c r="CQ61" s="92"/>
      <c r="CR61" s="92"/>
      <c r="CS61" s="149"/>
    </row>
    <row r="62" spans="1:97" ht="138.75" customHeight="1" x14ac:dyDescent="0.25">
      <c r="A62" s="173"/>
      <c r="C62" s="32"/>
      <c r="D62" s="31"/>
      <c r="E62" s="53"/>
      <c r="F62" s="33"/>
      <c r="M62" s="127" t="e">
        <f>AVERAGE(M3:M61)</f>
        <v>#DIV/0!</v>
      </c>
      <c r="N62" s="127">
        <f>AVERAGE(N3:N61)</f>
        <v>4727857.1428571427</v>
      </c>
      <c r="O62" s="56">
        <f>AVERAGE(O3:O61)</f>
        <v>129955.9228569813</v>
      </c>
      <c r="P62" s="42"/>
      <c r="Q62" s="127" t="e">
        <f>AVERAGE(Q3:Q61)</f>
        <v>#DIV/0!</v>
      </c>
      <c r="R62" s="56" t="e">
        <f>AVERAGE(R3:R61)</f>
        <v>#DIV/0!</v>
      </c>
      <c r="U62" s="57">
        <f>AVERAGE(U3:U61)</f>
        <v>4661428.5714285718</v>
      </c>
      <c r="V62" s="58">
        <f>AVERAGE(V3:V61)</f>
        <v>127943.93593553077</v>
      </c>
      <c r="W62" s="134"/>
      <c r="X62" s="132" t="e">
        <f>AVERAGE(X3:X61)</f>
        <v>#DIV/0!</v>
      </c>
      <c r="Y62" s="137"/>
      <c r="Z62" s="138"/>
      <c r="AA62" s="132" t="e">
        <f>AVERAGE(AA3:AA61)</f>
        <v>#DIV/0!</v>
      </c>
      <c r="AD62" s="135"/>
      <c r="AE62" s="59">
        <f>AVERAGE(AE3:AE61)</f>
        <v>7079.7699008821955</v>
      </c>
      <c r="AF62" s="60">
        <f>AVERAGE(Таблица4[≠ в % (1)])</f>
        <v>-4.9281711131955855E-2</v>
      </c>
      <c r="AG62" s="42"/>
      <c r="AH62" s="41"/>
      <c r="AI62" s="42"/>
      <c r="AJ62" s="59">
        <f>AVERAGE(AJ3:AJ61)</f>
        <v>-2900000</v>
      </c>
      <c r="AK62" s="41"/>
      <c r="AL62" s="60">
        <f>AVERAGE(Таблица4[≠ в % (2)])</f>
        <v>1.7575757575757578</v>
      </c>
      <c r="AM62" s="42"/>
      <c r="AN62" s="41"/>
      <c r="AO62" s="42"/>
      <c r="AP62" s="59" t="e">
        <f>AVERAGE(AP3:AP61)</f>
        <v>#DIV/0!</v>
      </c>
      <c r="AQ62" s="41"/>
      <c r="AR62" s="60">
        <f>AVERAGE(Таблица4[≠ в % (2)])</f>
        <v>1.7575757575757578</v>
      </c>
      <c r="AS62" s="42"/>
      <c r="AT62" s="60"/>
      <c r="AU62" s="60"/>
      <c r="AV62" s="60"/>
      <c r="AW62" s="60"/>
      <c r="AX62" s="60"/>
      <c r="AY62" s="42"/>
      <c r="AZ62" s="42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56">
        <f>AVERAGE(N3:N61)</f>
        <v>4727857.1428571427</v>
      </c>
      <c r="BM62" s="56">
        <f>AVERAGE(O3:O61)</f>
        <v>129955.9228569813</v>
      </c>
      <c r="BP62" s="33"/>
      <c r="BQ62" s="53"/>
      <c r="BR62" s="41"/>
      <c r="BW62" s="54"/>
      <c r="BX62" s="54"/>
      <c r="BY62" s="54"/>
      <c r="BZ62" s="54"/>
      <c r="CA62" s="55"/>
      <c r="CB62" s="42"/>
      <c r="CD62" s="177"/>
      <c r="CE62" s="177"/>
      <c r="CF62" s="36"/>
      <c r="CH62" s="158"/>
    </row>
    <row r="63" spans="1:97" x14ac:dyDescent="0.3">
      <c r="A63" s="174"/>
      <c r="C63" s="61"/>
      <c r="D63" s="62"/>
      <c r="E63" s="64"/>
      <c r="F63" s="63"/>
      <c r="P63" s="61"/>
      <c r="AD63" s="64"/>
      <c r="AE63" s="64"/>
      <c r="AF63" s="64"/>
      <c r="AG63" s="61"/>
      <c r="AH63" s="62"/>
      <c r="AI63" s="61"/>
      <c r="AK63" s="62"/>
      <c r="AL63" s="103"/>
      <c r="AM63" s="61"/>
      <c r="AN63" s="62"/>
      <c r="AO63" s="61"/>
      <c r="AQ63" s="62"/>
      <c r="AR63" s="103"/>
      <c r="AS63" s="61"/>
      <c r="AT63" s="103"/>
      <c r="AU63" s="103"/>
      <c r="AV63" s="103"/>
      <c r="AW63" s="103"/>
      <c r="AX63" s="103"/>
      <c r="AY63" s="61"/>
      <c r="AZ63" s="61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P63" s="63"/>
      <c r="BQ63" s="64"/>
      <c r="BR63" s="62"/>
      <c r="BW63" s="66"/>
      <c r="BX63" s="67"/>
      <c r="BY63" s="67"/>
      <c r="BZ63" s="67"/>
      <c r="CA63" s="64"/>
      <c r="CB63" s="61"/>
      <c r="CD63" s="179"/>
      <c r="CE63" s="179"/>
      <c r="CF63" s="65"/>
      <c r="CH63" s="160"/>
    </row>
  </sheetData>
  <dataConsolidate/>
  <mergeCells count="2">
    <mergeCell ref="AH1:AL1"/>
    <mergeCell ref="AN1:AR1"/>
  </mergeCells>
  <phoneticPr fontId="10" type="noConversion"/>
  <conditionalFormatting sqref="CE62:CF1048576 BB56:BM61 J56:J61 J4:J6 J26:J31 J8:J18 BB3:BM18 J23:J24 BB20:BM31">
    <cfRule type="cellIs" dxfId="983" priority="776" operator="lessThanOrEqual">
      <formula>5</formula>
    </cfRule>
  </conditionalFormatting>
  <conditionalFormatting sqref="BW63:BW1048576 BN56:BN61 BN24:BN31 BN20:BN22 BN3:BN18">
    <cfRule type="cellIs" dxfId="982" priority="772" operator="equal">
      <formula>"Н"</formula>
    </cfRule>
    <cfRule type="cellIs" dxfId="981" priority="773" operator="equal">
      <formula>"Д"</formula>
    </cfRule>
  </conditionalFormatting>
  <conditionalFormatting sqref="BY62:BY1048576 BP56:BP61 BP24:BP31 BP20:BP22 BP3:BP18">
    <cfRule type="cellIs" dxfId="980" priority="758" operator="equal">
      <formula>"ДГ"</formula>
    </cfRule>
    <cfRule type="cellIs" dxfId="979" priority="761" operator="equal">
      <formula>"Д"</formula>
    </cfRule>
    <cfRule type="cellIs" dxfId="978" priority="762" operator="equal">
      <formula>"Н"</formula>
    </cfRule>
  </conditionalFormatting>
  <conditionalFormatting sqref="BZ1:CA1 CR62:CR1048576 BZ56:CA61 BZ14:CA17 BZ24:CA24 BZ21:CA21 BZ3:CA12">
    <cfRule type="cellIs" dxfId="977" priority="636" operator="equal">
      <formula>5</formula>
    </cfRule>
  </conditionalFormatting>
  <conditionalFormatting sqref="BN23">
    <cfRule type="cellIs" dxfId="976" priority="512" operator="equal">
      <formula>"Н"</formula>
    </cfRule>
    <cfRule type="cellIs" dxfId="975" priority="513" operator="equal">
      <formula>"Д"</formula>
    </cfRule>
  </conditionalFormatting>
  <conditionalFormatting sqref="BP23">
    <cfRule type="cellIs" dxfId="974" priority="509" operator="equal">
      <formula>"ДГ"</formula>
    </cfRule>
    <cfRule type="cellIs" dxfId="973" priority="510" operator="equal">
      <formula>"Д"</formula>
    </cfRule>
    <cfRule type="cellIs" dxfId="972" priority="511" operator="equal">
      <formula>"Н"</formula>
    </cfRule>
  </conditionalFormatting>
  <conditionalFormatting sqref="BO23">
    <cfRule type="cellIs" dxfId="971" priority="506" operator="equal">
      <formula>"Н"</formula>
    </cfRule>
    <cfRule type="cellIs" dxfId="970" priority="507" operator="equal">
      <formula>"Д"</formula>
    </cfRule>
  </conditionalFormatting>
  <conditionalFormatting sqref="W56:W1048576 W28:W31 W3:W18 W20:W25">
    <cfRule type="cellIs" dxfId="969" priority="484" operator="lessThan">
      <formula>-0.15</formula>
    </cfRule>
    <cfRule type="cellIs" dxfId="968" priority="487" operator="greaterThan">
      <formula>0.15</formula>
    </cfRule>
  </conditionalFormatting>
  <conditionalFormatting sqref="Z1 Z56:Z1048576 Z28:Z31 Z3:Z18 Z20:Z25">
    <cfRule type="cellIs" dxfId="967" priority="478" operator="lessThan">
      <formula>-0.15</formula>
    </cfRule>
    <cfRule type="cellIs" dxfId="966" priority="479" operator="greaterThan">
      <formula>0.1</formula>
    </cfRule>
  </conditionalFormatting>
  <conditionalFormatting sqref="BN24:BS24 BU24:CB24 BU56:CB1048576 BN56:BS1048576 BN15:CB17 BV14:BW14 BY14:CB14 BN14:BQ14 BS14:BT14 BN18:BQ18 BN21:CB21 BN20:BQ20 CB22 BN25:BQ28 CB26:CB28 BN1:CB12 BN22:BQ23">
    <cfRule type="cellIs" dxfId="965" priority="477" operator="equal">
      <formula>"?"</formula>
    </cfRule>
  </conditionalFormatting>
  <conditionalFormatting sqref="BZ56:CA1048576 BZ14:CA17 BZ21:CA21 BZ24:CA24 BZ1:CA12">
    <cfRule type="cellIs" dxfId="964" priority="476" operator="lessThan">
      <formula>3</formula>
    </cfRule>
  </conditionalFormatting>
  <conditionalFormatting sqref="CM56:CM1048576 CM1:CM31">
    <cfRule type="cellIs" dxfId="963" priority="472" operator="equal">
      <formula>"?"</formula>
    </cfRule>
    <cfRule type="cellIs" dxfId="962" priority="473" operator="equal">
      <formula>"Д"</formula>
    </cfRule>
    <cfRule type="cellIs" dxfId="961" priority="474" operator="equal">
      <formula>"Н"</formula>
    </cfRule>
  </conditionalFormatting>
  <conditionalFormatting sqref="AP63:AP1048576">
    <cfRule type="cellIs" dxfId="960" priority="470" operator="equal">
      <formula>"Н"</formula>
    </cfRule>
    <cfRule type="cellIs" dxfId="959" priority="471" operator="equal">
      <formula>"Д"</formula>
    </cfRule>
  </conditionalFormatting>
  <conditionalFormatting sqref="W26:W27">
    <cfRule type="cellIs" dxfId="958" priority="468" operator="lessThan">
      <formula>-0.15</formula>
    </cfRule>
    <cfRule type="cellIs" dxfId="957" priority="469" operator="greaterThan">
      <formula>0.15</formula>
    </cfRule>
  </conditionalFormatting>
  <conditionalFormatting sqref="Z26:Z27">
    <cfRule type="cellIs" dxfId="956" priority="466" operator="lessThan">
      <formula>-0.15</formula>
    </cfRule>
    <cfRule type="cellIs" dxfId="955" priority="467" operator="greaterThan">
      <formula>0.1</formula>
    </cfRule>
  </conditionalFormatting>
  <conditionalFormatting sqref="BR56:BR1048576 BR15:BR17 BR21 BR24 BR1:BR12">
    <cfRule type="cellIs" dxfId="954" priority="465" operator="equal">
      <formula>"Д"</formula>
    </cfRule>
  </conditionalFormatting>
  <conditionalFormatting sqref="BT56:BT1048576 BT14:BT17 BT21 BT24 BT1:BT12">
    <cfRule type="cellIs" dxfId="953" priority="463" operator="equal">
      <formula>"Н"</formula>
    </cfRule>
    <cfRule type="cellIs" dxfId="952" priority="464" operator="equal">
      <formula>"Д"</formula>
    </cfRule>
  </conditionalFormatting>
  <conditionalFormatting sqref="J20:J22">
    <cfRule type="cellIs" dxfId="951" priority="455" operator="lessThanOrEqual">
      <formula>5</formula>
    </cfRule>
  </conditionalFormatting>
  <conditionalFormatting sqref="CB13 BN13:BQ13">
    <cfRule type="cellIs" dxfId="950" priority="444" operator="equal">
      <formula>"?"</formula>
    </cfRule>
  </conditionalFormatting>
  <conditionalFormatting sqref="CK56:CK1048576 CK1:CK10 CK13:CK31">
    <cfRule type="cellIs" dxfId="949" priority="436" operator="lessThan">
      <formula>5</formula>
    </cfRule>
  </conditionalFormatting>
  <conditionalFormatting sqref="J3">
    <cfRule type="cellIs" dxfId="948" priority="435" operator="lessThanOrEqual">
      <formula>5</formula>
    </cfRule>
  </conditionalFormatting>
  <conditionalFormatting sqref="J7">
    <cfRule type="cellIs" dxfId="947" priority="434" operator="lessThanOrEqual">
      <formula>5</formula>
    </cfRule>
  </conditionalFormatting>
  <conditionalFormatting sqref="BT24 BT56:BT1048576">
    <cfRule type="cellIs" dxfId="946" priority="433" operator="equal">
      <formula>"?"</formula>
    </cfRule>
  </conditionalFormatting>
  <conditionalFormatting sqref="BB45:BM55 J45:J55">
    <cfRule type="cellIs" dxfId="945" priority="407" operator="lessThanOrEqual">
      <formula>5</formula>
    </cfRule>
  </conditionalFormatting>
  <conditionalFormatting sqref="BN45:BN55">
    <cfRule type="cellIs" dxfId="944" priority="405" operator="equal">
      <formula>"Н"</formula>
    </cfRule>
    <cfRule type="cellIs" dxfId="943" priority="406" operator="equal">
      <formula>"Д"</formula>
    </cfRule>
  </conditionalFormatting>
  <conditionalFormatting sqref="BP45:BP55">
    <cfRule type="cellIs" dxfId="942" priority="402" operator="equal">
      <formula>"ДГ"</formula>
    </cfRule>
    <cfRule type="cellIs" dxfId="941" priority="403" operator="equal">
      <formula>"Д"</formula>
    </cfRule>
    <cfRule type="cellIs" dxfId="940" priority="404" operator="equal">
      <formula>"Н"</formula>
    </cfRule>
  </conditionalFormatting>
  <conditionalFormatting sqref="BZ45:CA55">
    <cfRule type="cellIs" dxfId="939" priority="401" operator="equal">
      <formula>5</formula>
    </cfRule>
  </conditionalFormatting>
  <conditionalFormatting sqref="W45:W55">
    <cfRule type="cellIs" dxfId="938" priority="399" operator="lessThan">
      <formula>-0.15</formula>
    </cfRule>
    <cfRule type="cellIs" dxfId="937" priority="400" operator="greaterThan">
      <formula>0.15</formula>
    </cfRule>
  </conditionalFormatting>
  <conditionalFormatting sqref="Z45:Z55">
    <cfRule type="cellIs" dxfId="936" priority="397" operator="lessThan">
      <formula>-0.15</formula>
    </cfRule>
    <cfRule type="cellIs" dxfId="935" priority="398" operator="greaterThan">
      <formula>0.1</formula>
    </cfRule>
  </conditionalFormatting>
  <conditionalFormatting sqref="BU45:CB55 BN45:BS55 CB31 CB29 BN29:BQ31">
    <cfRule type="cellIs" dxfId="934" priority="396" operator="equal">
      <formula>"?"</formula>
    </cfRule>
  </conditionalFormatting>
  <conditionalFormatting sqref="BZ45:CA55">
    <cfRule type="cellIs" dxfId="933" priority="395" operator="lessThan">
      <formula>3</formula>
    </cfRule>
  </conditionalFormatting>
  <conditionalFormatting sqref="CM45:CM55">
    <cfRule type="cellIs" dxfId="932" priority="392" operator="equal">
      <formula>"?"</formula>
    </cfRule>
    <cfRule type="cellIs" dxfId="931" priority="393" operator="equal">
      <formula>"Д"</formula>
    </cfRule>
    <cfRule type="cellIs" dxfId="930" priority="394" operator="equal">
      <formula>"Н"</formula>
    </cfRule>
  </conditionalFormatting>
  <conditionalFormatting sqref="BR45:BR55">
    <cfRule type="cellIs" dxfId="929" priority="391" operator="equal">
      <formula>"Д"</formula>
    </cfRule>
  </conditionalFormatting>
  <conditionalFormatting sqref="BT45:BT55">
    <cfRule type="cellIs" dxfId="928" priority="389" operator="equal">
      <formula>"Н"</formula>
    </cfRule>
    <cfRule type="cellIs" dxfId="927" priority="390" operator="equal">
      <formula>"Д"</formula>
    </cfRule>
  </conditionalFormatting>
  <conditionalFormatting sqref="CK45:CK55">
    <cfRule type="cellIs" dxfId="926" priority="388" operator="lessThan">
      <formula>5</formula>
    </cfRule>
  </conditionalFormatting>
  <conditionalFormatting sqref="BT45:BT55">
    <cfRule type="cellIs" dxfId="925" priority="387" operator="equal">
      <formula>"?"</formula>
    </cfRule>
  </conditionalFormatting>
  <conditionalFormatting sqref="J32:J39 BB32:BM41 J41">
    <cfRule type="cellIs" dxfId="924" priority="386" operator="lessThanOrEqual">
      <formula>5</formula>
    </cfRule>
  </conditionalFormatting>
  <conditionalFormatting sqref="BN32:BN41">
    <cfRule type="cellIs" dxfId="923" priority="384" operator="equal">
      <formula>"Н"</formula>
    </cfRule>
    <cfRule type="cellIs" dxfId="922" priority="385" operator="equal">
      <formula>"Д"</formula>
    </cfRule>
  </conditionalFormatting>
  <conditionalFormatting sqref="BP32:BP41">
    <cfRule type="cellIs" dxfId="921" priority="381" operator="equal">
      <formula>"ДГ"</formula>
    </cfRule>
    <cfRule type="cellIs" dxfId="920" priority="382" operator="equal">
      <formula>"Д"</formula>
    </cfRule>
    <cfRule type="cellIs" dxfId="919" priority="383" operator="equal">
      <formula>"Н"</formula>
    </cfRule>
  </conditionalFormatting>
  <conditionalFormatting sqref="BZ34:CA34">
    <cfRule type="cellIs" dxfId="918" priority="380" operator="equal">
      <formula>5</formula>
    </cfRule>
  </conditionalFormatting>
  <conditionalFormatting sqref="W32:W41">
    <cfRule type="cellIs" dxfId="917" priority="378" operator="lessThan">
      <formula>-0.15</formula>
    </cfRule>
    <cfRule type="cellIs" dxfId="916" priority="379" operator="greaterThan">
      <formula>0.15</formula>
    </cfRule>
  </conditionalFormatting>
  <conditionalFormatting sqref="Z32:Z41">
    <cfRule type="cellIs" dxfId="915" priority="376" operator="lessThan">
      <formula>-0.15</formula>
    </cfRule>
    <cfRule type="cellIs" dxfId="914" priority="377" operator="greaterThan">
      <formula>0.1</formula>
    </cfRule>
  </conditionalFormatting>
  <conditionalFormatting sqref="CB32:CB33 BY34:CB34 CB35:CB41 BN32:BQ41">
    <cfRule type="cellIs" dxfId="913" priority="375" operator="equal">
      <formula>"?"</formula>
    </cfRule>
  </conditionalFormatting>
  <conditionalFormatting sqref="BZ34:CA34">
    <cfRule type="cellIs" dxfId="912" priority="374" operator="lessThan">
      <formula>3</formula>
    </cfRule>
  </conditionalFormatting>
  <conditionalFormatting sqref="CM32:CM41">
    <cfRule type="cellIs" dxfId="911" priority="371" operator="equal">
      <formula>"?"</formula>
    </cfRule>
    <cfRule type="cellIs" dxfId="910" priority="372" operator="equal">
      <formula>"Д"</formula>
    </cfRule>
    <cfRule type="cellIs" dxfId="909" priority="373" operator="equal">
      <formula>"Н"</formula>
    </cfRule>
  </conditionalFormatting>
  <conditionalFormatting sqref="CK32:CK41">
    <cfRule type="cellIs" dxfId="908" priority="367" operator="lessThan">
      <formula>5</formula>
    </cfRule>
  </conditionalFormatting>
  <conditionalFormatting sqref="BT39">
    <cfRule type="cellIs" dxfId="907" priority="222" operator="equal">
      <formula>"?"</formula>
    </cfRule>
  </conditionalFormatting>
  <conditionalFormatting sqref="BR40">
    <cfRule type="cellIs" dxfId="906" priority="217" operator="equal">
      <formula>"Д"</formula>
    </cfRule>
  </conditionalFormatting>
  <conditionalFormatting sqref="BT40">
    <cfRule type="cellIs" dxfId="905" priority="215" operator="equal">
      <formula>"Н"</formula>
    </cfRule>
    <cfRule type="cellIs" dxfId="904" priority="216" operator="equal">
      <formula>"Д"</formula>
    </cfRule>
  </conditionalFormatting>
  <conditionalFormatting sqref="CB30">
    <cfRule type="cellIs" dxfId="903" priority="295" operator="equal">
      <formula>"?"</formula>
    </cfRule>
  </conditionalFormatting>
  <conditionalFormatting sqref="BT32">
    <cfRule type="cellIs" dxfId="902" priority="274" operator="equal">
      <formula>"?"</formula>
    </cfRule>
  </conditionalFormatting>
  <conditionalFormatting sqref="BR33:BS33 BU33:CA33">
    <cfRule type="cellIs" dxfId="901" priority="272" operator="equal">
      <formula>"?"</formula>
    </cfRule>
  </conditionalFormatting>
  <conditionalFormatting sqref="BZ32:CA32">
    <cfRule type="cellIs" dxfId="900" priority="280" operator="equal">
      <formula>5</formula>
    </cfRule>
  </conditionalFormatting>
  <conditionalFormatting sqref="BR32:BS32 BU32:CA32">
    <cfRule type="cellIs" dxfId="899" priority="279" operator="equal">
      <formula>"?"</formula>
    </cfRule>
  </conditionalFormatting>
  <conditionalFormatting sqref="BZ32:CA32">
    <cfRule type="cellIs" dxfId="898" priority="278" operator="lessThan">
      <formula>3</formula>
    </cfRule>
  </conditionalFormatting>
  <conditionalFormatting sqref="BR32">
    <cfRule type="cellIs" dxfId="897" priority="277" operator="equal">
      <formula>"Д"</formula>
    </cfRule>
  </conditionalFormatting>
  <conditionalFormatting sqref="BT32">
    <cfRule type="cellIs" dxfId="896" priority="275" operator="equal">
      <formula>"Н"</formula>
    </cfRule>
    <cfRule type="cellIs" dxfId="895" priority="276" operator="equal">
      <formula>"Д"</formula>
    </cfRule>
  </conditionalFormatting>
  <conditionalFormatting sqref="BZ33:CA33">
    <cfRule type="cellIs" dxfId="894" priority="273" operator="equal">
      <formula>5</formula>
    </cfRule>
  </conditionalFormatting>
  <conditionalFormatting sqref="BZ33:CA33">
    <cfRule type="cellIs" dxfId="893" priority="271" operator="lessThan">
      <formula>3</formula>
    </cfRule>
  </conditionalFormatting>
  <conditionalFormatting sqref="BR33">
    <cfRule type="cellIs" dxfId="892" priority="270" operator="equal">
      <formula>"Д"</formula>
    </cfRule>
  </conditionalFormatting>
  <conditionalFormatting sqref="BT33">
    <cfRule type="cellIs" dxfId="891" priority="268" operator="equal">
      <formula>"Н"</formula>
    </cfRule>
    <cfRule type="cellIs" dxfId="890" priority="269" operator="equal">
      <formula>"Д"</formula>
    </cfRule>
  </conditionalFormatting>
  <conditionalFormatting sqref="BT33">
    <cfRule type="cellIs" dxfId="889" priority="267" operator="equal">
      <formula>"?"</formula>
    </cfRule>
  </conditionalFormatting>
  <conditionalFormatting sqref="BR34:BS34 BU34:BX34">
    <cfRule type="cellIs" dxfId="888" priority="266" operator="equal">
      <formula>"?"</formula>
    </cfRule>
  </conditionalFormatting>
  <conditionalFormatting sqref="BR34">
    <cfRule type="cellIs" dxfId="887" priority="265" operator="equal">
      <formula>"Д"</formula>
    </cfRule>
  </conditionalFormatting>
  <conditionalFormatting sqref="BT34">
    <cfRule type="cellIs" dxfId="886" priority="263" operator="equal">
      <formula>"Н"</formula>
    </cfRule>
    <cfRule type="cellIs" dxfId="885" priority="264" operator="equal">
      <formula>"Д"</formula>
    </cfRule>
  </conditionalFormatting>
  <conditionalFormatting sqref="BT34">
    <cfRule type="cellIs" dxfId="884" priority="262" operator="equal">
      <formula>"?"</formula>
    </cfRule>
  </conditionalFormatting>
  <conditionalFormatting sqref="BZ35:CA35">
    <cfRule type="cellIs" dxfId="883" priority="261" operator="equal">
      <formula>5</formula>
    </cfRule>
  </conditionalFormatting>
  <conditionalFormatting sqref="BY35:CA35">
    <cfRule type="cellIs" dxfId="882" priority="260" operator="equal">
      <formula>"?"</formula>
    </cfRule>
  </conditionalFormatting>
  <conditionalFormatting sqref="BZ35:CA35">
    <cfRule type="cellIs" dxfId="881" priority="259" operator="lessThan">
      <formula>3</formula>
    </cfRule>
  </conditionalFormatting>
  <conditionalFormatting sqref="BR35:BS35 BU35:BX35">
    <cfRule type="cellIs" dxfId="880" priority="258" operator="equal">
      <formula>"?"</formula>
    </cfRule>
  </conditionalFormatting>
  <conditionalFormatting sqref="BR35">
    <cfRule type="cellIs" dxfId="879" priority="257" operator="equal">
      <formula>"Д"</formula>
    </cfRule>
  </conditionalFormatting>
  <conditionalFormatting sqref="BT35">
    <cfRule type="cellIs" dxfId="878" priority="255" operator="equal">
      <formula>"Н"</formula>
    </cfRule>
    <cfRule type="cellIs" dxfId="877" priority="256" operator="equal">
      <formula>"Д"</formula>
    </cfRule>
  </conditionalFormatting>
  <conditionalFormatting sqref="BT35">
    <cfRule type="cellIs" dxfId="876" priority="254" operator="equal">
      <formula>"?"</formula>
    </cfRule>
  </conditionalFormatting>
  <conditionalFormatting sqref="BZ36:CA36">
    <cfRule type="cellIs" dxfId="875" priority="253" operator="equal">
      <formula>5</formula>
    </cfRule>
  </conditionalFormatting>
  <conditionalFormatting sqref="BY36:CA36">
    <cfRule type="cellIs" dxfId="874" priority="252" operator="equal">
      <formula>"?"</formula>
    </cfRule>
  </conditionalFormatting>
  <conditionalFormatting sqref="BZ36:CA36">
    <cfRule type="cellIs" dxfId="873" priority="251" operator="lessThan">
      <formula>3</formula>
    </cfRule>
  </conditionalFormatting>
  <conditionalFormatting sqref="BR36:BS36 BU36:BX36">
    <cfRule type="cellIs" dxfId="872" priority="250" operator="equal">
      <formula>"?"</formula>
    </cfRule>
  </conditionalFormatting>
  <conditionalFormatting sqref="BR36">
    <cfRule type="cellIs" dxfId="871" priority="249" operator="equal">
      <formula>"Д"</formula>
    </cfRule>
  </conditionalFormatting>
  <conditionalFormatting sqref="BT36">
    <cfRule type="cellIs" dxfId="870" priority="247" operator="equal">
      <formula>"Н"</formula>
    </cfRule>
    <cfRule type="cellIs" dxfId="869" priority="248" operator="equal">
      <formula>"Д"</formula>
    </cfRule>
  </conditionalFormatting>
  <conditionalFormatting sqref="BT36">
    <cfRule type="cellIs" dxfId="868" priority="246" operator="equal">
      <formula>"?"</formula>
    </cfRule>
  </conditionalFormatting>
  <conditionalFormatting sqref="BZ37:CA37">
    <cfRule type="cellIs" dxfId="867" priority="245" operator="equal">
      <formula>5</formula>
    </cfRule>
  </conditionalFormatting>
  <conditionalFormatting sqref="BY37:CA37">
    <cfRule type="cellIs" dxfId="866" priority="244" operator="equal">
      <formula>"?"</formula>
    </cfRule>
  </conditionalFormatting>
  <conditionalFormatting sqref="BZ37:CA37">
    <cfRule type="cellIs" dxfId="865" priority="243" operator="lessThan">
      <formula>3</formula>
    </cfRule>
  </conditionalFormatting>
  <conditionalFormatting sqref="BR37:BS37 BU37:BX37">
    <cfRule type="cellIs" dxfId="864" priority="242" operator="equal">
      <formula>"?"</formula>
    </cfRule>
  </conditionalFormatting>
  <conditionalFormatting sqref="BR37">
    <cfRule type="cellIs" dxfId="863" priority="241" operator="equal">
      <formula>"Д"</formula>
    </cfRule>
  </conditionalFormatting>
  <conditionalFormatting sqref="BT37">
    <cfRule type="cellIs" dxfId="862" priority="239" operator="equal">
      <formula>"Н"</formula>
    </cfRule>
    <cfRule type="cellIs" dxfId="861" priority="240" operator="equal">
      <formula>"Д"</formula>
    </cfRule>
  </conditionalFormatting>
  <conditionalFormatting sqref="BT37">
    <cfRule type="cellIs" dxfId="860" priority="238" operator="equal">
      <formula>"?"</formula>
    </cfRule>
  </conditionalFormatting>
  <conditionalFormatting sqref="BZ38:CA38">
    <cfRule type="cellIs" dxfId="859" priority="237" operator="equal">
      <formula>5</formula>
    </cfRule>
  </conditionalFormatting>
  <conditionalFormatting sqref="BY38:CA38">
    <cfRule type="cellIs" dxfId="858" priority="236" operator="equal">
      <formula>"?"</formula>
    </cfRule>
  </conditionalFormatting>
  <conditionalFormatting sqref="BZ38:CA38">
    <cfRule type="cellIs" dxfId="857" priority="235" operator="lessThan">
      <formula>3</formula>
    </cfRule>
  </conditionalFormatting>
  <conditionalFormatting sqref="BR38:BS38 BU38:BX38">
    <cfRule type="cellIs" dxfId="856" priority="234" operator="equal">
      <formula>"?"</formula>
    </cfRule>
  </conditionalFormatting>
  <conditionalFormatting sqref="BR38">
    <cfRule type="cellIs" dxfId="855" priority="233" operator="equal">
      <formula>"Д"</formula>
    </cfRule>
  </conditionalFormatting>
  <conditionalFormatting sqref="BT38">
    <cfRule type="cellIs" dxfId="854" priority="231" operator="equal">
      <formula>"Н"</formula>
    </cfRule>
    <cfRule type="cellIs" dxfId="853" priority="232" operator="equal">
      <formula>"Д"</formula>
    </cfRule>
  </conditionalFormatting>
  <conditionalFormatting sqref="BT38">
    <cfRule type="cellIs" dxfId="852" priority="230" operator="equal">
      <formula>"?"</formula>
    </cfRule>
  </conditionalFormatting>
  <conditionalFormatting sqref="BZ39:CA39">
    <cfRule type="cellIs" dxfId="851" priority="229" operator="equal">
      <formula>5</formula>
    </cfRule>
  </conditionalFormatting>
  <conditionalFormatting sqref="BY39:CA39">
    <cfRule type="cellIs" dxfId="850" priority="228" operator="equal">
      <formula>"?"</formula>
    </cfRule>
  </conditionalFormatting>
  <conditionalFormatting sqref="BZ39:CA39">
    <cfRule type="cellIs" dxfId="849" priority="227" operator="lessThan">
      <formula>3</formula>
    </cfRule>
  </conditionalFormatting>
  <conditionalFormatting sqref="BR39:BS39 BU39:BX39">
    <cfRule type="cellIs" dxfId="848" priority="226" operator="equal">
      <formula>"?"</formula>
    </cfRule>
  </conditionalFormatting>
  <conditionalFormatting sqref="BR39">
    <cfRule type="cellIs" dxfId="847" priority="225" operator="equal">
      <formula>"Д"</formula>
    </cfRule>
  </conditionalFormatting>
  <conditionalFormatting sqref="BT39">
    <cfRule type="cellIs" dxfId="846" priority="223" operator="equal">
      <formula>"Н"</formula>
    </cfRule>
    <cfRule type="cellIs" dxfId="845" priority="224" operator="equal">
      <formula>"Д"</formula>
    </cfRule>
  </conditionalFormatting>
  <conditionalFormatting sqref="BZ40:CA40">
    <cfRule type="cellIs" dxfId="844" priority="221" operator="equal">
      <formula>5</formula>
    </cfRule>
  </conditionalFormatting>
  <conditionalFormatting sqref="BY40:CA40">
    <cfRule type="cellIs" dxfId="843" priority="220" operator="equal">
      <formula>"?"</formula>
    </cfRule>
  </conditionalFormatting>
  <conditionalFormatting sqref="BZ40:CA40">
    <cfRule type="cellIs" dxfId="842" priority="219" operator="lessThan">
      <formula>3</formula>
    </cfRule>
  </conditionalFormatting>
  <conditionalFormatting sqref="BR40:BS40 BU40:BX40">
    <cfRule type="cellIs" dxfId="841" priority="218" operator="equal">
      <formula>"?"</formula>
    </cfRule>
  </conditionalFormatting>
  <conditionalFormatting sqref="BT40">
    <cfRule type="cellIs" dxfId="840" priority="214" operator="equal">
      <formula>"?"</formula>
    </cfRule>
  </conditionalFormatting>
  <conditionalFormatting sqref="J40">
    <cfRule type="cellIs" dxfId="839" priority="213" operator="lessThanOrEqual">
      <formula>5</formula>
    </cfRule>
  </conditionalFormatting>
  <conditionalFormatting sqref="BR41">
    <cfRule type="cellIs" dxfId="838" priority="208" operator="equal">
      <formula>"Д"</formula>
    </cfRule>
  </conditionalFormatting>
  <conditionalFormatting sqref="BT41">
    <cfRule type="cellIs" dxfId="837" priority="206" operator="equal">
      <formula>"Н"</formula>
    </cfRule>
    <cfRule type="cellIs" dxfId="836" priority="207" operator="equal">
      <formula>"Д"</formula>
    </cfRule>
  </conditionalFormatting>
  <conditionalFormatting sqref="BZ41:CA41">
    <cfRule type="cellIs" dxfId="835" priority="212" operator="equal">
      <formula>5</formula>
    </cfRule>
  </conditionalFormatting>
  <conditionalFormatting sqref="BY41:CA41">
    <cfRule type="cellIs" dxfId="834" priority="211" operator="equal">
      <formula>"?"</formula>
    </cfRule>
  </conditionalFormatting>
  <conditionalFormatting sqref="BZ41:CA41">
    <cfRule type="cellIs" dxfId="833" priority="210" operator="lessThan">
      <formula>3</formula>
    </cfRule>
  </conditionalFormatting>
  <conditionalFormatting sqref="BR41:BS41 BU41:BX41">
    <cfRule type="cellIs" dxfId="832" priority="209" operator="equal">
      <formula>"?"</formula>
    </cfRule>
  </conditionalFormatting>
  <conditionalFormatting sqref="BT41">
    <cfRule type="cellIs" dxfId="831" priority="205" operator="equal">
      <formula>"?"</formula>
    </cfRule>
  </conditionalFormatting>
  <conditionalFormatting sqref="BB42:BM42 J42">
    <cfRule type="cellIs" dxfId="830" priority="204" operator="lessThanOrEqual">
      <formula>5</formula>
    </cfRule>
  </conditionalFormatting>
  <conditionalFormatting sqref="BN42">
    <cfRule type="cellIs" dxfId="829" priority="202" operator="equal">
      <formula>"Н"</formula>
    </cfRule>
    <cfRule type="cellIs" dxfId="828" priority="203" operator="equal">
      <formula>"Д"</formula>
    </cfRule>
  </conditionalFormatting>
  <conditionalFormatting sqref="BP42">
    <cfRule type="cellIs" dxfId="827" priority="199" operator="equal">
      <formula>"ДГ"</formula>
    </cfRule>
    <cfRule type="cellIs" dxfId="826" priority="200" operator="equal">
      <formula>"Д"</formula>
    </cfRule>
    <cfRule type="cellIs" dxfId="825" priority="201" operator="equal">
      <formula>"Н"</formula>
    </cfRule>
  </conditionalFormatting>
  <conditionalFormatting sqref="BZ42:CA42">
    <cfRule type="cellIs" dxfId="824" priority="198" operator="equal">
      <formula>5</formula>
    </cfRule>
  </conditionalFormatting>
  <conditionalFormatting sqref="W42">
    <cfRule type="cellIs" dxfId="823" priority="196" operator="lessThan">
      <formula>-0.15</formula>
    </cfRule>
    <cfRule type="cellIs" dxfId="822" priority="197" operator="greaterThan">
      <formula>0.15</formula>
    </cfRule>
  </conditionalFormatting>
  <conditionalFormatting sqref="Z42">
    <cfRule type="cellIs" dxfId="821" priority="194" operator="lessThan">
      <formula>-0.15</formula>
    </cfRule>
    <cfRule type="cellIs" dxfId="820" priority="195" operator="greaterThan">
      <formula>0.1</formula>
    </cfRule>
  </conditionalFormatting>
  <conditionalFormatting sqref="BN42:BS42 BU42:CB42">
    <cfRule type="cellIs" dxfId="819" priority="193" operator="equal">
      <formula>"?"</formula>
    </cfRule>
  </conditionalFormatting>
  <conditionalFormatting sqref="BZ42:CA42">
    <cfRule type="cellIs" dxfId="818" priority="192" operator="lessThan">
      <formula>3</formula>
    </cfRule>
  </conditionalFormatting>
  <conditionalFormatting sqref="CM42">
    <cfRule type="cellIs" dxfId="817" priority="189" operator="equal">
      <formula>"?"</formula>
    </cfRule>
    <cfRule type="cellIs" dxfId="816" priority="190" operator="equal">
      <formula>"Д"</formula>
    </cfRule>
    <cfRule type="cellIs" dxfId="815" priority="191" operator="equal">
      <formula>"Н"</formula>
    </cfRule>
  </conditionalFormatting>
  <conditionalFormatting sqref="BR42">
    <cfRule type="cellIs" dxfId="814" priority="188" operator="equal">
      <formula>"Д"</formula>
    </cfRule>
  </conditionalFormatting>
  <conditionalFormatting sqref="BT42">
    <cfRule type="cellIs" dxfId="813" priority="186" operator="equal">
      <formula>"Н"</formula>
    </cfRule>
    <cfRule type="cellIs" dxfId="812" priority="187" operator="equal">
      <formula>"Д"</formula>
    </cfRule>
  </conditionalFormatting>
  <conditionalFormatting sqref="CK42">
    <cfRule type="cellIs" dxfId="811" priority="185" operator="lessThan">
      <formula>5</formula>
    </cfRule>
  </conditionalFormatting>
  <conditionalFormatting sqref="BT42">
    <cfRule type="cellIs" dxfId="810" priority="184" operator="equal">
      <formula>"?"</formula>
    </cfRule>
  </conditionalFormatting>
  <conditionalFormatting sqref="BB43:BM43 J43">
    <cfRule type="cellIs" dxfId="809" priority="183" operator="lessThanOrEqual">
      <formula>5</formula>
    </cfRule>
  </conditionalFormatting>
  <conditionalFormatting sqref="BN43">
    <cfRule type="cellIs" dxfId="808" priority="181" operator="equal">
      <formula>"Н"</formula>
    </cfRule>
    <cfRule type="cellIs" dxfId="807" priority="182" operator="equal">
      <formula>"Д"</formula>
    </cfRule>
  </conditionalFormatting>
  <conditionalFormatting sqref="BP43">
    <cfRule type="cellIs" dxfId="806" priority="178" operator="equal">
      <formula>"ДГ"</formula>
    </cfRule>
    <cfRule type="cellIs" dxfId="805" priority="179" operator="equal">
      <formula>"Д"</formula>
    </cfRule>
    <cfRule type="cellIs" dxfId="804" priority="180" operator="equal">
      <formula>"Н"</formula>
    </cfRule>
  </conditionalFormatting>
  <conditionalFormatting sqref="BZ43:CA43">
    <cfRule type="cellIs" dxfId="803" priority="177" operator="equal">
      <formula>5</formula>
    </cfRule>
  </conditionalFormatting>
  <conditionalFormatting sqref="W43">
    <cfRule type="cellIs" dxfId="802" priority="175" operator="lessThan">
      <formula>-0.15</formula>
    </cfRule>
    <cfRule type="cellIs" dxfId="801" priority="176" operator="greaterThan">
      <formula>0.15</formula>
    </cfRule>
  </conditionalFormatting>
  <conditionalFormatting sqref="Z43">
    <cfRule type="cellIs" dxfId="800" priority="173" operator="lessThan">
      <formula>-0.15</formula>
    </cfRule>
    <cfRule type="cellIs" dxfId="799" priority="174" operator="greaterThan">
      <formula>0.1</formula>
    </cfRule>
  </conditionalFormatting>
  <conditionalFormatting sqref="BN43:CB43">
    <cfRule type="cellIs" dxfId="798" priority="172" operator="equal">
      <formula>"?"</formula>
    </cfRule>
  </conditionalFormatting>
  <conditionalFormatting sqref="BZ43:CA43">
    <cfRule type="cellIs" dxfId="797" priority="171" operator="lessThan">
      <formula>3</formula>
    </cfRule>
  </conditionalFormatting>
  <conditionalFormatting sqref="CM43">
    <cfRule type="cellIs" dxfId="796" priority="168" operator="equal">
      <formula>"?"</formula>
    </cfRule>
    <cfRule type="cellIs" dxfId="795" priority="169" operator="equal">
      <formula>"Д"</formula>
    </cfRule>
    <cfRule type="cellIs" dxfId="794" priority="170" operator="equal">
      <formula>"Н"</formula>
    </cfRule>
  </conditionalFormatting>
  <conditionalFormatting sqref="BR43">
    <cfRule type="cellIs" dxfId="793" priority="167" operator="equal">
      <formula>"Д"</formula>
    </cfRule>
  </conditionalFormatting>
  <conditionalFormatting sqref="BT43">
    <cfRule type="cellIs" dxfId="792" priority="165" operator="equal">
      <formula>"Н"</formula>
    </cfRule>
    <cfRule type="cellIs" dxfId="791" priority="166" operator="equal">
      <formula>"Д"</formula>
    </cfRule>
  </conditionalFormatting>
  <conditionalFormatting sqref="CK43">
    <cfRule type="cellIs" dxfId="790" priority="164" operator="lessThan">
      <formula>5</formula>
    </cfRule>
  </conditionalFormatting>
  <conditionalFormatting sqref="BB44:BM44 J44">
    <cfRule type="cellIs" dxfId="789" priority="163" operator="lessThanOrEqual">
      <formula>5</formula>
    </cfRule>
  </conditionalFormatting>
  <conditionalFormatting sqref="BN44">
    <cfRule type="cellIs" dxfId="788" priority="161" operator="equal">
      <formula>"Н"</formula>
    </cfRule>
    <cfRule type="cellIs" dxfId="787" priority="162" operator="equal">
      <formula>"Д"</formula>
    </cfRule>
  </conditionalFormatting>
  <conditionalFormatting sqref="BP44">
    <cfRule type="cellIs" dxfId="786" priority="158" operator="equal">
      <formula>"ДГ"</formula>
    </cfRule>
    <cfRule type="cellIs" dxfId="785" priority="159" operator="equal">
      <formula>"Д"</formula>
    </cfRule>
    <cfRule type="cellIs" dxfId="784" priority="160" operator="equal">
      <formula>"Н"</formula>
    </cfRule>
  </conditionalFormatting>
  <conditionalFormatting sqref="BZ44:CA44">
    <cfRule type="cellIs" dxfId="783" priority="157" operator="equal">
      <formula>5</formula>
    </cfRule>
  </conditionalFormatting>
  <conditionalFormatting sqref="W44">
    <cfRule type="cellIs" dxfId="782" priority="155" operator="lessThan">
      <formula>-0.15</formula>
    </cfRule>
    <cfRule type="cellIs" dxfId="781" priority="156" operator="greaterThan">
      <formula>0.15</formula>
    </cfRule>
  </conditionalFormatting>
  <conditionalFormatting sqref="Z44">
    <cfRule type="cellIs" dxfId="780" priority="153" operator="lessThan">
      <formula>-0.15</formula>
    </cfRule>
    <cfRule type="cellIs" dxfId="779" priority="154" operator="greaterThan">
      <formula>0.1</formula>
    </cfRule>
  </conditionalFormatting>
  <conditionalFormatting sqref="BN44:CB44">
    <cfRule type="cellIs" dxfId="778" priority="152" operator="equal">
      <formula>"?"</formula>
    </cfRule>
  </conditionalFormatting>
  <conditionalFormatting sqref="BZ44:CA44">
    <cfRule type="cellIs" dxfId="777" priority="151" operator="lessThan">
      <formula>3</formula>
    </cfRule>
  </conditionalFormatting>
  <conditionalFormatting sqref="CM44">
    <cfRule type="cellIs" dxfId="776" priority="148" operator="equal">
      <formula>"?"</formula>
    </cfRule>
    <cfRule type="cellIs" dxfId="775" priority="149" operator="equal">
      <formula>"Д"</formula>
    </cfRule>
    <cfRule type="cellIs" dxfId="774" priority="150" operator="equal">
      <formula>"Н"</formula>
    </cfRule>
  </conditionalFormatting>
  <conditionalFormatting sqref="BR44">
    <cfRule type="cellIs" dxfId="773" priority="147" operator="equal">
      <formula>"Д"</formula>
    </cfRule>
  </conditionalFormatting>
  <conditionalFormatting sqref="BT44">
    <cfRule type="cellIs" dxfId="772" priority="145" operator="equal">
      <formula>"Н"</formula>
    </cfRule>
    <cfRule type="cellIs" dxfId="771" priority="146" operator="equal">
      <formula>"Д"</formula>
    </cfRule>
  </conditionalFormatting>
  <conditionalFormatting sqref="CK44">
    <cfRule type="cellIs" dxfId="770" priority="144" operator="lessThan">
      <formula>5</formula>
    </cfRule>
  </conditionalFormatting>
  <conditionalFormatting sqref="F16:F18 F27:F30 F32:F1048576 F1:F11 F20:F24">
    <cfRule type="cellIs" dxfId="769" priority="143" operator="equal">
      <formula>"Дерево"</formula>
    </cfRule>
  </conditionalFormatting>
  <conditionalFormatting sqref="BU15:BU17 BU21 BU24 BU32:BU1048576 BU1:BU12">
    <cfRule type="cellIs" dxfId="768" priority="142" operator="equal">
      <formula>"Н"</formula>
    </cfRule>
  </conditionalFormatting>
  <conditionalFormatting sqref="F12">
    <cfRule type="cellIs" dxfId="767" priority="140" operator="equal">
      <formula>"Дерево"</formula>
    </cfRule>
  </conditionalFormatting>
  <conditionalFormatting sqref="F13">
    <cfRule type="cellIs" dxfId="766" priority="139" operator="equal">
      <formula>"Дерево"</formula>
    </cfRule>
  </conditionalFormatting>
  <conditionalFormatting sqref="BZ13:CA13">
    <cfRule type="cellIs" dxfId="765" priority="138" operator="equal">
      <formula>5</formula>
    </cfRule>
  </conditionalFormatting>
  <conditionalFormatting sqref="BR13:CA13">
    <cfRule type="cellIs" dxfId="764" priority="137" operator="equal">
      <formula>"?"</formula>
    </cfRule>
  </conditionalFormatting>
  <conditionalFormatting sqref="BZ13:CA13">
    <cfRule type="cellIs" dxfId="763" priority="136" operator="lessThan">
      <formula>3</formula>
    </cfRule>
  </conditionalFormatting>
  <conditionalFormatting sqref="BR13">
    <cfRule type="cellIs" dxfId="762" priority="135" operator="equal">
      <formula>"Д"</formula>
    </cfRule>
  </conditionalFormatting>
  <conditionalFormatting sqref="BT13">
    <cfRule type="cellIs" dxfId="761" priority="133" operator="equal">
      <formula>"Н"</formula>
    </cfRule>
    <cfRule type="cellIs" dxfId="760" priority="134" operator="equal">
      <formula>"Д"</formula>
    </cfRule>
  </conditionalFormatting>
  <conditionalFormatting sqref="BU13">
    <cfRule type="cellIs" dxfId="759" priority="132" operator="equal">
      <formula>"Н"</formula>
    </cfRule>
  </conditionalFormatting>
  <conditionalFormatting sqref="F14">
    <cfRule type="cellIs" dxfId="758" priority="131" operator="equal">
      <formula>"Дерево"</formula>
    </cfRule>
  </conditionalFormatting>
  <conditionalFormatting sqref="BU14">
    <cfRule type="cellIs" dxfId="757" priority="130" operator="equal">
      <formula>"?"</formula>
    </cfRule>
  </conditionalFormatting>
  <conditionalFormatting sqref="BX14">
    <cfRule type="cellIs" dxfId="756" priority="129" operator="equal">
      <formula>"?"</formula>
    </cfRule>
  </conditionalFormatting>
  <conditionalFormatting sqref="BR14">
    <cfRule type="cellIs" dxfId="755" priority="128" operator="equal">
      <formula>"?"</formula>
    </cfRule>
  </conditionalFormatting>
  <conditionalFormatting sqref="BR14">
    <cfRule type="cellIs" dxfId="754" priority="127" operator="equal">
      <formula>"Д"</formula>
    </cfRule>
  </conditionalFormatting>
  <conditionalFormatting sqref="F15">
    <cfRule type="cellIs" dxfId="753" priority="126" operator="equal">
      <formula>"Дерево"</formula>
    </cfRule>
  </conditionalFormatting>
  <conditionalFormatting sqref="BZ18:CA18">
    <cfRule type="cellIs" dxfId="752" priority="125" operator="equal">
      <formula>5</formula>
    </cfRule>
  </conditionalFormatting>
  <conditionalFormatting sqref="BR18:CB18">
    <cfRule type="cellIs" dxfId="751" priority="124" operator="equal">
      <formula>"?"</formula>
    </cfRule>
  </conditionalFormatting>
  <conditionalFormatting sqref="BZ18:CA18">
    <cfRule type="cellIs" dxfId="750" priority="123" operator="lessThan">
      <formula>3</formula>
    </cfRule>
  </conditionalFormatting>
  <conditionalFormatting sqref="BR18">
    <cfRule type="cellIs" dxfId="749" priority="122" operator="equal">
      <formula>"Д"</formula>
    </cfRule>
  </conditionalFormatting>
  <conditionalFormatting sqref="BT18">
    <cfRule type="cellIs" dxfId="748" priority="120" operator="equal">
      <formula>"Н"</formula>
    </cfRule>
    <cfRule type="cellIs" dxfId="747" priority="121" operator="equal">
      <formula>"Д"</formula>
    </cfRule>
  </conditionalFormatting>
  <conditionalFormatting sqref="BU18">
    <cfRule type="cellIs" dxfId="746" priority="119" operator="equal">
      <formula>"Н"</formula>
    </cfRule>
  </conditionalFormatting>
  <conditionalFormatting sqref="J19 BB19:BM19">
    <cfRule type="cellIs" dxfId="745" priority="118" operator="lessThanOrEqual">
      <formula>5</formula>
    </cfRule>
  </conditionalFormatting>
  <conditionalFormatting sqref="BN19">
    <cfRule type="cellIs" dxfId="744" priority="116" operator="equal">
      <formula>"Н"</formula>
    </cfRule>
    <cfRule type="cellIs" dxfId="743" priority="117" operator="equal">
      <formula>"Д"</formula>
    </cfRule>
  </conditionalFormatting>
  <conditionalFormatting sqref="BP19">
    <cfRule type="cellIs" dxfId="742" priority="113" operator="equal">
      <formula>"ДГ"</formula>
    </cfRule>
    <cfRule type="cellIs" dxfId="741" priority="114" operator="equal">
      <formula>"Д"</formula>
    </cfRule>
    <cfRule type="cellIs" dxfId="740" priority="115" operator="equal">
      <formula>"Н"</formula>
    </cfRule>
  </conditionalFormatting>
  <conditionalFormatting sqref="W19">
    <cfRule type="cellIs" dxfId="739" priority="111" operator="lessThan">
      <formula>-0.15</formula>
    </cfRule>
    <cfRule type="cellIs" dxfId="738" priority="112" operator="greaterThan">
      <formula>0.15</formula>
    </cfRule>
  </conditionalFormatting>
  <conditionalFormatting sqref="Z19">
    <cfRule type="cellIs" dxfId="737" priority="109" operator="lessThan">
      <formula>-0.15</formula>
    </cfRule>
    <cfRule type="cellIs" dxfId="736" priority="110" operator="greaterThan">
      <formula>0.1</formula>
    </cfRule>
  </conditionalFormatting>
  <conditionalFormatting sqref="BN19:BQ19">
    <cfRule type="cellIs" dxfId="735" priority="108" operator="equal">
      <formula>"?"</formula>
    </cfRule>
  </conditionalFormatting>
  <conditionalFormatting sqref="F19">
    <cfRule type="cellIs" dxfId="734" priority="107" operator="equal">
      <formula>"Дерево"</formula>
    </cfRule>
  </conditionalFormatting>
  <conditionalFormatting sqref="BZ19:CA19">
    <cfRule type="cellIs" dxfId="733" priority="106" operator="equal">
      <formula>5</formula>
    </cfRule>
  </conditionalFormatting>
  <conditionalFormatting sqref="BR19:CB19">
    <cfRule type="cellIs" dxfId="732" priority="105" operator="equal">
      <formula>"?"</formula>
    </cfRule>
  </conditionalFormatting>
  <conditionalFormatting sqref="BZ19:CA19">
    <cfRule type="cellIs" dxfId="731" priority="104" operator="lessThan">
      <formula>3</formula>
    </cfRule>
  </conditionalFormatting>
  <conditionalFormatting sqref="BR19">
    <cfRule type="cellIs" dxfId="730" priority="103" operator="equal">
      <formula>"Д"</formula>
    </cfRule>
  </conditionalFormatting>
  <conditionalFormatting sqref="BT19">
    <cfRule type="cellIs" dxfId="729" priority="101" operator="equal">
      <formula>"Н"</formula>
    </cfRule>
    <cfRule type="cellIs" dxfId="728" priority="102" operator="equal">
      <formula>"Д"</formula>
    </cfRule>
  </conditionalFormatting>
  <conditionalFormatting sqref="BU19">
    <cfRule type="cellIs" dxfId="727" priority="100" operator="equal">
      <formula>"Н"</formula>
    </cfRule>
  </conditionalFormatting>
  <conditionalFormatting sqref="BZ20:CA20">
    <cfRule type="cellIs" dxfId="726" priority="99" operator="equal">
      <formula>5</formula>
    </cfRule>
  </conditionalFormatting>
  <conditionalFormatting sqref="BR20:CB20">
    <cfRule type="cellIs" dxfId="725" priority="98" operator="equal">
      <formula>"?"</formula>
    </cfRule>
  </conditionalFormatting>
  <conditionalFormatting sqref="BZ20:CA20">
    <cfRule type="cellIs" dxfId="724" priority="97" operator="lessThan">
      <formula>3</formula>
    </cfRule>
  </conditionalFormatting>
  <conditionalFormatting sqref="BR20">
    <cfRule type="cellIs" dxfId="723" priority="96" operator="equal">
      <formula>"Д"</formula>
    </cfRule>
  </conditionalFormatting>
  <conditionalFormatting sqref="BT20">
    <cfRule type="cellIs" dxfId="722" priority="94" operator="equal">
      <formula>"Н"</formula>
    </cfRule>
    <cfRule type="cellIs" dxfId="721" priority="95" operator="equal">
      <formula>"Д"</formula>
    </cfRule>
  </conditionalFormatting>
  <conditionalFormatting sqref="BU20">
    <cfRule type="cellIs" dxfId="720" priority="93" operator="equal">
      <formula>"Н"</formula>
    </cfRule>
  </conditionalFormatting>
  <conditionalFormatting sqref="BZ22:CA22">
    <cfRule type="cellIs" dxfId="719" priority="92" operator="equal">
      <formula>5</formula>
    </cfRule>
  </conditionalFormatting>
  <conditionalFormatting sqref="BR22:CA22">
    <cfRule type="cellIs" dxfId="718" priority="91" operator="equal">
      <formula>"?"</formula>
    </cfRule>
  </conditionalFormatting>
  <conditionalFormatting sqref="BZ22:CA22">
    <cfRule type="cellIs" dxfId="717" priority="90" operator="lessThan">
      <formula>3</formula>
    </cfRule>
  </conditionalFormatting>
  <conditionalFormatting sqref="BR22">
    <cfRule type="cellIs" dxfId="716" priority="89" operator="equal">
      <formula>"Д"</formula>
    </cfRule>
  </conditionalFormatting>
  <conditionalFormatting sqref="BT22">
    <cfRule type="cellIs" dxfId="715" priority="87" operator="equal">
      <formula>"Н"</formula>
    </cfRule>
    <cfRule type="cellIs" dxfId="714" priority="88" operator="equal">
      <formula>"Д"</formula>
    </cfRule>
  </conditionalFormatting>
  <conditionalFormatting sqref="BU22">
    <cfRule type="cellIs" dxfId="713" priority="86" operator="equal">
      <formula>"Н"</formula>
    </cfRule>
  </conditionalFormatting>
  <conditionalFormatting sqref="CB23">
    <cfRule type="cellIs" dxfId="712" priority="77" operator="equal">
      <formula>"?"</formula>
    </cfRule>
  </conditionalFormatting>
  <conditionalFormatting sqref="BZ23:CA23">
    <cfRule type="cellIs" dxfId="711" priority="76" operator="equal">
      <formula>5</formula>
    </cfRule>
  </conditionalFormatting>
  <conditionalFormatting sqref="BR23:CA23">
    <cfRule type="cellIs" dxfId="710" priority="75" operator="equal">
      <formula>"?"</formula>
    </cfRule>
  </conditionalFormatting>
  <conditionalFormatting sqref="BZ23:CA23">
    <cfRule type="cellIs" dxfId="709" priority="74" operator="lessThan">
      <formula>3</formula>
    </cfRule>
  </conditionalFormatting>
  <conditionalFormatting sqref="BR23">
    <cfRule type="cellIs" dxfId="708" priority="73" operator="equal">
      <formula>"Д"</formula>
    </cfRule>
  </conditionalFormatting>
  <conditionalFormatting sqref="BT23">
    <cfRule type="cellIs" dxfId="707" priority="71" operator="equal">
      <formula>"Н"</formula>
    </cfRule>
    <cfRule type="cellIs" dxfId="706" priority="72" operator="equal">
      <formula>"Д"</formula>
    </cfRule>
  </conditionalFormatting>
  <conditionalFormatting sqref="BU23">
    <cfRule type="cellIs" dxfId="705" priority="70" operator="equal">
      <formula>"Н"</formula>
    </cfRule>
  </conditionalFormatting>
  <conditionalFormatting sqref="J25">
    <cfRule type="cellIs" dxfId="704" priority="69" operator="lessThanOrEqual">
      <formula>5</formula>
    </cfRule>
  </conditionalFormatting>
  <conditionalFormatting sqref="F25">
    <cfRule type="cellIs" dxfId="703" priority="68" operator="equal">
      <formula>"Дерево"</formula>
    </cfRule>
  </conditionalFormatting>
  <conditionalFormatting sqref="BZ25:CA25">
    <cfRule type="cellIs" dxfId="702" priority="67" operator="equal">
      <formula>5</formula>
    </cfRule>
  </conditionalFormatting>
  <conditionalFormatting sqref="BR25:BS25 BU25:CB25">
    <cfRule type="cellIs" dxfId="701" priority="66" operator="equal">
      <formula>"?"</formula>
    </cfRule>
  </conditionalFormatting>
  <conditionalFormatting sqref="BZ25:CA25">
    <cfRule type="cellIs" dxfId="700" priority="65" operator="lessThan">
      <formula>3</formula>
    </cfRule>
  </conditionalFormatting>
  <conditionalFormatting sqref="BR25">
    <cfRule type="cellIs" dxfId="699" priority="64" operator="equal">
      <formula>"Д"</formula>
    </cfRule>
  </conditionalFormatting>
  <conditionalFormatting sqref="BT25">
    <cfRule type="cellIs" dxfId="698" priority="62" operator="equal">
      <formula>"Н"</formula>
    </cfRule>
    <cfRule type="cellIs" dxfId="697" priority="63" operator="equal">
      <formula>"Д"</formula>
    </cfRule>
  </conditionalFormatting>
  <conditionalFormatting sqref="BT25">
    <cfRule type="cellIs" dxfId="696" priority="61" operator="equal">
      <formula>"?"</formula>
    </cfRule>
  </conditionalFormatting>
  <conditionalFormatting sqref="BU25">
    <cfRule type="cellIs" dxfId="695" priority="60" operator="equal">
      <formula>"Н"</formula>
    </cfRule>
  </conditionalFormatting>
  <conditionalFormatting sqref="F26">
    <cfRule type="cellIs" dxfId="694" priority="59" operator="equal">
      <formula>"Дерево"</formula>
    </cfRule>
  </conditionalFormatting>
  <conditionalFormatting sqref="BZ26:CA26">
    <cfRule type="cellIs" dxfId="693" priority="58" operator="equal">
      <formula>5</formula>
    </cfRule>
  </conditionalFormatting>
  <conditionalFormatting sqref="BR26:BS26 BU26:CA26">
    <cfRule type="cellIs" dxfId="692" priority="57" operator="equal">
      <formula>"?"</formula>
    </cfRule>
  </conditionalFormatting>
  <conditionalFormatting sqref="BZ26:CA26">
    <cfRule type="cellIs" dxfId="691" priority="56" operator="lessThan">
      <formula>3</formula>
    </cfRule>
  </conditionalFormatting>
  <conditionalFormatting sqref="BR26">
    <cfRule type="cellIs" dxfId="690" priority="55" operator="equal">
      <formula>"Д"</formula>
    </cfRule>
  </conditionalFormatting>
  <conditionalFormatting sqref="BT26">
    <cfRule type="cellIs" dxfId="689" priority="53" operator="equal">
      <formula>"Н"</formula>
    </cfRule>
    <cfRule type="cellIs" dxfId="688" priority="54" operator="equal">
      <formula>"Д"</formula>
    </cfRule>
  </conditionalFormatting>
  <conditionalFormatting sqref="BT26">
    <cfRule type="cellIs" dxfId="687" priority="52" operator="equal">
      <formula>"?"</formula>
    </cfRule>
  </conditionalFormatting>
  <conditionalFormatting sqref="BU26">
    <cfRule type="cellIs" dxfId="686" priority="51" operator="equal">
      <formula>"Н"</formula>
    </cfRule>
  </conditionalFormatting>
  <conditionalFormatting sqref="BR27:BS27 BU27:BX27">
    <cfRule type="cellIs" dxfId="685" priority="49" operator="equal">
      <formula>"?"</formula>
    </cfRule>
  </conditionalFormatting>
  <conditionalFormatting sqref="BR27">
    <cfRule type="cellIs" dxfId="684" priority="47" operator="equal">
      <formula>"Д"</formula>
    </cfRule>
  </conditionalFormatting>
  <conditionalFormatting sqref="BT27">
    <cfRule type="cellIs" dxfId="683" priority="45" operator="equal">
      <formula>"Н"</formula>
    </cfRule>
    <cfRule type="cellIs" dxfId="682" priority="46" operator="equal">
      <formula>"Д"</formula>
    </cfRule>
  </conditionalFormatting>
  <conditionalFormatting sqref="BT27">
    <cfRule type="cellIs" dxfId="681" priority="44" operator="equal">
      <formula>"?"</formula>
    </cfRule>
  </conditionalFormatting>
  <conditionalFormatting sqref="BU27">
    <cfRule type="cellIs" dxfId="680" priority="43" operator="equal">
      <formula>"Н"</formula>
    </cfRule>
  </conditionalFormatting>
  <conditionalFormatting sqref="BZ27:CA27">
    <cfRule type="cellIs" dxfId="679" priority="42" operator="equal">
      <formula>5</formula>
    </cfRule>
  </conditionalFormatting>
  <conditionalFormatting sqref="BY27:CA27">
    <cfRule type="cellIs" dxfId="678" priority="41" operator="equal">
      <formula>"?"</formula>
    </cfRule>
  </conditionalFormatting>
  <conditionalFormatting sqref="BZ27:CA27">
    <cfRule type="cellIs" dxfId="677" priority="40" operator="lessThan">
      <formula>3</formula>
    </cfRule>
  </conditionalFormatting>
  <conditionalFormatting sqref="BR28:BS28 BU28:BX28">
    <cfRule type="cellIs" dxfId="676" priority="39" operator="equal">
      <formula>"?"</formula>
    </cfRule>
  </conditionalFormatting>
  <conditionalFormatting sqref="BR28">
    <cfRule type="cellIs" dxfId="675" priority="38" operator="equal">
      <formula>"Д"</formula>
    </cfRule>
  </conditionalFormatting>
  <conditionalFormatting sqref="BT28">
    <cfRule type="cellIs" dxfId="674" priority="36" operator="equal">
      <formula>"Н"</formula>
    </cfRule>
    <cfRule type="cellIs" dxfId="673" priority="37" operator="equal">
      <formula>"Д"</formula>
    </cfRule>
  </conditionalFormatting>
  <conditionalFormatting sqref="BT28">
    <cfRule type="cellIs" dxfId="672" priority="35" operator="equal">
      <formula>"?"</formula>
    </cfRule>
  </conditionalFormatting>
  <conditionalFormatting sqref="BU28">
    <cfRule type="cellIs" dxfId="671" priority="34" operator="equal">
      <formula>"Н"</formula>
    </cfRule>
  </conditionalFormatting>
  <conditionalFormatting sqref="BZ28:CA28">
    <cfRule type="cellIs" dxfId="670" priority="33" operator="equal">
      <formula>5</formula>
    </cfRule>
  </conditionalFormatting>
  <conditionalFormatting sqref="BY28:CA28">
    <cfRule type="cellIs" dxfId="669" priority="32" operator="equal">
      <formula>"?"</formula>
    </cfRule>
  </conditionalFormatting>
  <conditionalFormatting sqref="BZ28:CA28">
    <cfRule type="cellIs" dxfId="668" priority="31" operator="lessThan">
      <formula>3</formula>
    </cfRule>
  </conditionalFormatting>
  <conditionalFormatting sqref="BR29:BS29 BU29:BX29">
    <cfRule type="cellIs" dxfId="667" priority="30" operator="equal">
      <formula>"?"</formula>
    </cfRule>
  </conditionalFormatting>
  <conditionalFormatting sqref="BR29">
    <cfRule type="cellIs" dxfId="666" priority="29" operator="equal">
      <formula>"Д"</formula>
    </cfRule>
  </conditionalFormatting>
  <conditionalFormatting sqref="BT29">
    <cfRule type="cellIs" dxfId="665" priority="27" operator="equal">
      <formula>"Н"</formula>
    </cfRule>
    <cfRule type="cellIs" dxfId="664" priority="28" operator="equal">
      <formula>"Д"</formula>
    </cfRule>
  </conditionalFormatting>
  <conditionalFormatting sqref="BT29">
    <cfRule type="cellIs" dxfId="663" priority="26" operator="equal">
      <formula>"?"</formula>
    </cfRule>
  </conditionalFormatting>
  <conditionalFormatting sqref="BU29">
    <cfRule type="cellIs" dxfId="662" priority="25" operator="equal">
      <formula>"Н"</formula>
    </cfRule>
  </conditionalFormatting>
  <conditionalFormatting sqref="BZ29:CA29">
    <cfRule type="cellIs" dxfId="661" priority="24" operator="equal">
      <formula>5</formula>
    </cfRule>
  </conditionalFormatting>
  <conditionalFormatting sqref="BY29:CA29">
    <cfRule type="cellIs" dxfId="660" priority="23" operator="equal">
      <formula>"?"</formula>
    </cfRule>
  </conditionalFormatting>
  <conditionalFormatting sqref="BZ29:CA29">
    <cfRule type="cellIs" dxfId="659" priority="22" operator="lessThan">
      <formula>3</formula>
    </cfRule>
  </conditionalFormatting>
  <conditionalFormatting sqref="BR30:BS30 BU30:BX30">
    <cfRule type="cellIs" dxfId="658" priority="21" operator="equal">
      <formula>"?"</formula>
    </cfRule>
  </conditionalFormatting>
  <conditionalFormatting sqref="BR30">
    <cfRule type="cellIs" dxfId="657" priority="20" operator="equal">
      <formula>"Д"</formula>
    </cfRule>
  </conditionalFormatting>
  <conditionalFormatting sqref="BT30">
    <cfRule type="cellIs" dxfId="656" priority="18" operator="equal">
      <formula>"Н"</formula>
    </cfRule>
    <cfRule type="cellIs" dxfId="655" priority="19" operator="equal">
      <formula>"Д"</formula>
    </cfRule>
  </conditionalFormatting>
  <conditionalFormatting sqref="BT30">
    <cfRule type="cellIs" dxfId="654" priority="17" operator="equal">
      <formula>"?"</formula>
    </cfRule>
  </conditionalFormatting>
  <conditionalFormatting sqref="BU30">
    <cfRule type="cellIs" dxfId="653" priority="16" operator="equal">
      <formula>"Н"</formula>
    </cfRule>
  </conditionalFormatting>
  <conditionalFormatting sqref="BZ30:CA30">
    <cfRule type="cellIs" dxfId="652" priority="15" operator="equal">
      <formula>5</formula>
    </cfRule>
  </conditionalFormatting>
  <conditionalFormatting sqref="BY30:CA30">
    <cfRule type="cellIs" dxfId="651" priority="14" operator="equal">
      <formula>"?"</formula>
    </cfRule>
  </conditionalFormatting>
  <conditionalFormatting sqref="BZ30:CA30">
    <cfRule type="cellIs" dxfId="650" priority="13" operator="lessThan">
      <formula>3</formula>
    </cfRule>
  </conditionalFormatting>
  <conditionalFormatting sqref="F31">
    <cfRule type="cellIs" dxfId="649" priority="12" operator="equal">
      <formula>"Дерево"</formula>
    </cfRule>
  </conditionalFormatting>
  <conditionalFormatting sqref="BR31:BS31 BU31:BX31">
    <cfRule type="cellIs" dxfId="648" priority="11" operator="equal">
      <formula>"?"</formula>
    </cfRule>
  </conditionalFormatting>
  <conditionalFormatting sqref="BR31">
    <cfRule type="cellIs" dxfId="647" priority="10" operator="equal">
      <formula>"Д"</formula>
    </cfRule>
  </conditionalFormatting>
  <conditionalFormatting sqref="BT31">
    <cfRule type="cellIs" dxfId="646" priority="8" operator="equal">
      <formula>"Н"</formula>
    </cfRule>
    <cfRule type="cellIs" dxfId="645" priority="9" operator="equal">
      <formula>"Д"</formula>
    </cfRule>
  </conditionalFormatting>
  <conditionalFormatting sqref="BT31">
    <cfRule type="cellIs" dxfId="644" priority="7" operator="equal">
      <formula>"?"</formula>
    </cfRule>
  </conditionalFormatting>
  <conditionalFormatting sqref="BU31">
    <cfRule type="cellIs" dxfId="643" priority="6" operator="equal">
      <formula>"Н"</formula>
    </cfRule>
  </conditionalFormatting>
  <conditionalFormatting sqref="BZ31:CA31">
    <cfRule type="cellIs" dxfId="642" priority="5" operator="equal">
      <formula>5</formula>
    </cfRule>
  </conditionalFormatting>
  <conditionalFormatting sqref="BY31:CA31">
    <cfRule type="cellIs" dxfId="641" priority="4" operator="equal">
      <formula>"?"</formula>
    </cfRule>
  </conditionalFormatting>
  <conditionalFormatting sqref="BZ31:CA31">
    <cfRule type="cellIs" dxfId="640" priority="3" operator="lessThan">
      <formula>3</formula>
    </cfRule>
  </conditionalFormatting>
  <conditionalFormatting sqref="CK11">
    <cfRule type="cellIs" dxfId="639" priority="2" operator="lessThan">
      <formula>5</formula>
    </cfRule>
  </conditionalFormatting>
  <conditionalFormatting sqref="CK12">
    <cfRule type="cellIs" dxfId="638" priority="1" operator="lessThan">
      <formula>5</formula>
    </cfRule>
  </conditionalFormatting>
  <hyperlinks>
    <hyperlink ref="CO7" r:id="rId1" xr:uid="{9D24441C-532B-4046-93CD-C1C4BF39C212}"/>
    <hyperlink ref="CN7" r:id="rId2" xr:uid="{E245C133-F127-49A5-AE0B-981D96217BFD}"/>
    <hyperlink ref="CP7" r:id="rId3" xr:uid="{04D298EA-ADA6-4AC1-8316-82B28CF448B0}"/>
    <hyperlink ref="CN4" r:id="rId4" xr:uid="{C1895CB5-D1C9-439A-B988-2A30884F7485}"/>
    <hyperlink ref="CP4" r:id="rId5" xr:uid="{4CF55B6D-83A4-46F0-B16C-6BC809DA1124}"/>
    <hyperlink ref="CN15" r:id="rId6" xr:uid="{8864D8D2-5DAF-4AAC-A951-F0BEE4A74D9B}"/>
    <hyperlink ref="CP15" r:id="rId7" xr:uid="{924EAB25-8571-416A-B022-37EF80BF5063}"/>
    <hyperlink ref="CO15" r:id="rId8" xr:uid="{DC7EDA96-13BC-4ED6-9498-8C2203B1895F}"/>
    <hyperlink ref="CN13" r:id="rId9" xr:uid="{9A7D8164-273B-4381-A95B-BA95C1EB9307}"/>
    <hyperlink ref="CP13" r:id="rId10" xr:uid="{A66EDE36-90A8-4C2C-9234-ABD4326CE95A}"/>
    <hyperlink ref="CO11" r:id="rId11" xr:uid="{C9632F3B-4BAF-4926-842B-E53DD6FB9940}"/>
    <hyperlink ref="CO12" r:id="rId12" xr:uid="{4116388E-A6EA-48E0-B188-A862B52FDCC9}"/>
    <hyperlink ref="CN6" r:id="rId13" xr:uid="{D1388BD1-AFE6-4254-9757-9AEE4E956791}"/>
    <hyperlink ref="CP6" r:id="rId14" xr:uid="{045A7F49-EC2D-498C-80BB-46E5868C7652}"/>
    <hyperlink ref="CN5" r:id="rId15" xr:uid="{BE6C2BB0-24FA-4645-B6D1-3606BE9E453B}"/>
    <hyperlink ref="CP5" r:id="rId16" xr:uid="{469C6866-B5F1-437C-89B8-4495E623FDA5}"/>
    <hyperlink ref="CN10" r:id="rId17" xr:uid="{A8870B8B-2C7D-491F-B298-8F60380AC1AD}"/>
    <hyperlink ref="CN9" r:id="rId18" xr:uid="{D8861FAF-2253-403E-85A4-7F2FB6CC9F02}"/>
    <hyperlink ref="CP9" r:id="rId19" xr:uid="{7F21DCAA-5F8B-4529-AE9A-7B320F92CF9C}"/>
    <hyperlink ref="CP10" r:id="rId20" xr:uid="{30EB8AC3-E3E1-48EA-AC01-8ED9628666E7}"/>
    <hyperlink ref="CO10" r:id="rId21" xr:uid="{0559FA9A-6E47-4610-B65D-AB8DEB0A9E49}"/>
    <hyperlink ref="CO9" r:id="rId22" xr:uid="{3E196CEE-DCC2-42B2-8893-880E1F36CF0E}"/>
    <hyperlink ref="CN3" r:id="rId23" xr:uid="{A582AE06-A03D-497D-A747-59206D9E1D77}"/>
    <hyperlink ref="CP3" r:id="rId24" xr:uid="{5D789006-B855-4C55-9628-C96684AE6E3C}"/>
    <hyperlink ref="CO3" r:id="rId25" xr:uid="{94B42409-ECE1-4449-8E38-B910583F4CB2}"/>
    <hyperlink ref="CN16" r:id="rId26" xr:uid="{925DDD66-4DEE-47FC-890F-FB1421A9B684}"/>
    <hyperlink ref="CP16" r:id="rId27" xr:uid="{039B85C2-9E51-465E-BF38-6E26C0D61173}"/>
    <hyperlink ref="CP29" r:id="rId28" xr:uid="{F185AD9E-44AA-466D-85DC-23BB7579FAE7}"/>
    <hyperlink ref="CO29" r:id="rId29" xr:uid="{B9BE4013-B441-42F6-8BA3-78BF80DF8D01}"/>
    <hyperlink ref="CN30" r:id="rId30" xr:uid="{D4210949-A59E-4023-9E3E-8315869E05E6}"/>
    <hyperlink ref="CP30" r:id="rId31" xr:uid="{8DE8530F-3E41-4310-84A6-9201FD615305}"/>
    <hyperlink ref="CO22" r:id="rId32" xr:uid="{5157A4F1-FCF9-435A-A3D9-24B5C4E002F5}"/>
    <hyperlink ref="CP12" r:id="rId33" xr:uid="{47D1233D-4B70-4E19-918E-EBE28E6C42C3}"/>
    <hyperlink ref="CN8" r:id="rId34" xr:uid="{3AE9BDBE-8CE4-4694-8683-62782AC44244}"/>
    <hyperlink ref="CP20" r:id="rId35" xr:uid="{063EF12C-1642-4B0D-A66E-85C85A6879B5}"/>
    <hyperlink ref="CO20" r:id="rId36" xr:uid="{BDB279A3-9208-41D2-9942-1DCF65755E95}"/>
    <hyperlink ref="CP8" r:id="rId37" xr:uid="{B0A64D3E-4E6C-4AE9-973F-9D6504741984}"/>
    <hyperlink ref="CN27" r:id="rId38" xr:uid="{D0140F6E-08F8-4EE4-A31E-F8ED0FCD4D93}"/>
    <hyperlink ref="CP27" r:id="rId39" xr:uid="{6AA9F28C-B854-4B21-A720-8F6D6ABB65A7}"/>
    <hyperlink ref="CO8" r:id="rId40" xr:uid="{CFE8CE24-F60B-4F9A-9AED-8009ECDC52B5}"/>
    <hyperlink ref="CO27" r:id="rId41" xr:uid="{20680716-2587-4B6F-94CE-3735B2B32C36}"/>
    <hyperlink ref="CN26" r:id="rId42" xr:uid="{E61D6EFE-D8A2-4DE1-936F-C139AA19580B}"/>
    <hyperlink ref="CO26" r:id="rId43" xr:uid="{BC0A5412-547D-4D16-AC44-6C6E66FAEC35}"/>
    <hyperlink ref="CP26" r:id="rId44" xr:uid="{4CF5C0B2-8D87-41EB-895F-70A8AE6C64F6}"/>
    <hyperlink ref="CN17" r:id="rId45" xr:uid="{6959EA0A-FEDF-4639-BC71-57A4852B700A}"/>
    <hyperlink ref="CP17" r:id="rId46" xr:uid="{4638F176-641A-4878-84C6-F72A0FE24702}"/>
    <hyperlink ref="CO17" r:id="rId47" xr:uid="{3EFB9719-7B7F-41FD-9BFD-109C32D0F98C}"/>
    <hyperlink ref="CN24" r:id="rId48" xr:uid="{F5EEA32A-5AD2-4933-AAB9-CD3710126294}"/>
    <hyperlink ref="CN18" r:id="rId49" xr:uid="{D46E6E16-DBE0-4A1C-9DE1-52E7DBEA10A8}"/>
    <hyperlink ref="CN19" r:id="rId50" xr:uid="{697D0AC6-9FCE-4C26-A8C8-2D5A1E5BAB75}"/>
    <hyperlink ref="CO24" r:id="rId51" xr:uid="{176FCC97-2395-4964-A689-82A4B0FD6631}"/>
    <hyperlink ref="CO19" r:id="rId52" xr:uid="{5B0CE415-3D3E-44AE-8264-785E63E8BB43}"/>
    <hyperlink ref="CO18" r:id="rId53" xr:uid="{0C094342-E3FF-4677-9ADA-96CCF957A585}"/>
    <hyperlink ref="CN28" r:id="rId54" xr:uid="{09093122-55C0-4D21-B66C-3D308BBD5790}"/>
    <hyperlink ref="CP28" r:id="rId55" xr:uid="{52D2248D-AC94-4F70-85CE-380FFD1EF1A1}"/>
    <hyperlink ref="CO28" r:id="rId56" xr:uid="{D98D5999-0060-4F5A-95DE-66BC85AA939F}"/>
    <hyperlink ref="CN25" r:id="rId57" xr:uid="{6AE74353-19A4-494D-AA7C-7D624AF506D9}"/>
    <hyperlink ref="CN23" r:id="rId58" xr:uid="{B49AFC14-3F2C-401F-90DE-4F20AFE2C771}"/>
    <hyperlink ref="CN21" r:id="rId59" xr:uid="{06668E4E-0E2E-4E7B-B78A-4BABD64C18D9}"/>
    <hyperlink ref="CN14" r:id="rId60" xr:uid="{AD4BD236-FF04-4A77-9DF3-73BF3323DB91}"/>
    <hyperlink ref="CP14" r:id="rId61" xr:uid="{7EB2B70C-DB2D-43BD-AB17-D7C615FFAB89}"/>
    <hyperlink ref="CP21" r:id="rId62" xr:uid="{5D2EFD02-778B-4A0C-B565-9F537BA7B56D}"/>
    <hyperlink ref="CO14" r:id="rId63" xr:uid="{569A1A22-05D9-45BA-9CF7-D61900CEA76E}"/>
  </hyperlinks>
  <pageMargins left="0.25" right="0.25" top="0.75" bottom="0.75" header="0.3" footer="0.3"/>
  <pageSetup paperSize="9" scale="81" fitToHeight="0" orientation="landscape" r:id="rId64"/>
  <tableParts count="1">
    <tablePart r:id="rId6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8C76-93F2-4634-8466-C2EA8782C002}">
  <dimension ref="A1:CT82"/>
  <sheetViews>
    <sheetView zoomScaleNormal="100" workbookViewId="0">
      <pane ySplit="2" topLeftCell="A3" activePane="bottomLeft" state="frozen"/>
      <selection activeCell="A2" sqref="A2"/>
      <selection pane="bottomLeft" activeCell="CP4" sqref="CP4"/>
    </sheetView>
  </sheetViews>
  <sheetFormatPr defaultRowHeight="18.75" outlineLevelCol="1" x14ac:dyDescent="0.3"/>
  <cols>
    <col min="1" max="1" width="3" style="170" customWidth="1"/>
    <col min="2" max="2" width="4.28515625" style="113" customWidth="1"/>
    <col min="3" max="3" width="3.42578125" style="71" hidden="1" customWidth="1" outlineLevel="1"/>
    <col min="4" max="4" width="7" style="70" hidden="1" customWidth="1" outlineLevel="1"/>
    <col min="5" max="5" width="3" style="72" customWidth="1" collapsed="1"/>
    <col min="6" max="6" width="3" style="72" customWidth="1"/>
    <col min="7" max="7" width="2.7109375" customWidth="1"/>
    <col min="8" max="8" width="2.7109375" customWidth="1" outlineLevel="1"/>
    <col min="9" max="9" width="2.7109375" customWidth="1"/>
    <col min="10" max="10" width="2.7109375" hidden="1" customWidth="1" outlineLevel="1"/>
    <col min="11" max="11" width="2.7109375" customWidth="1" collapsed="1"/>
    <col min="12" max="12" width="1" customWidth="1"/>
    <col min="13" max="13" width="2.7109375" customWidth="1" outlineLevel="1"/>
    <col min="14" max="14" width="2.7109375" customWidth="1"/>
    <col min="15" max="15" width="7.85546875" customWidth="1"/>
    <col min="16" max="16" width="1" style="69" customWidth="1"/>
    <col min="17" max="17" width="2.7109375" hidden="1" customWidth="1" outlineLevel="1"/>
    <col min="18" max="18" width="3" hidden="1" customWidth="1" outlineLevel="1"/>
    <col min="19" max="19" width="1" customWidth="1" collapsed="1"/>
    <col min="20" max="20" width="3.28515625" hidden="1" customWidth="1"/>
    <col min="21" max="22" width="5" customWidth="1"/>
    <col min="23" max="24" width="3.7109375" style="131" hidden="1" customWidth="1" outlineLevel="1"/>
    <col min="25" max="25" width="3.7109375" style="139" hidden="1" customWidth="1" outlineLevel="1"/>
    <col min="26" max="26" width="3.7109375" style="140" hidden="1" customWidth="1" outlineLevel="1"/>
    <col min="27" max="27" width="3.7109375" style="139" hidden="1" customWidth="1" outlineLevel="1"/>
    <col min="28" max="28" width="2.7109375" customWidth="1" collapsed="1"/>
    <col min="29" max="29" width="2.7109375" customWidth="1"/>
    <col min="30" max="32" width="2.7109375" style="72" customWidth="1"/>
    <col min="33" max="33" width="1" style="69" hidden="1" customWidth="1" outlineLevel="1"/>
    <col min="34" max="34" width="2.7109375" style="73" hidden="1" customWidth="1" outlineLevel="1"/>
    <col min="35" max="35" width="2.7109375" style="69" hidden="1" customWidth="1" outlineLevel="1"/>
    <col min="36" max="36" width="2.7109375" style="68" hidden="1" customWidth="1" outlineLevel="1"/>
    <col min="37" max="37" width="2.7109375" style="73" hidden="1" customWidth="1" outlineLevel="1"/>
    <col min="38" max="38" width="2.7109375" style="104" hidden="1" customWidth="1" outlineLevel="1"/>
    <col min="39" max="39" width="1" style="69" hidden="1" customWidth="1" outlineLevel="1"/>
    <col min="40" max="40" width="2.7109375" style="73" hidden="1" customWidth="1" outlineLevel="1"/>
    <col min="41" max="41" width="2.7109375" style="69" hidden="1" customWidth="1" outlineLevel="1"/>
    <col min="42" max="42" width="2.7109375" style="68" hidden="1" customWidth="1" outlineLevel="1"/>
    <col min="43" max="43" width="2.7109375" style="73" hidden="1" customWidth="1" outlineLevel="1"/>
    <col min="44" max="44" width="2.7109375" style="104" hidden="1" customWidth="1" outlineLevel="1"/>
    <col min="45" max="45" width="1" style="69" hidden="1" customWidth="1" outlineLevel="1"/>
    <col min="46" max="46" width="4.140625" style="104" hidden="1" customWidth="1" outlineLevel="1"/>
    <col min="47" max="50" width="2.7109375" style="104" hidden="1" customWidth="1" outlineLevel="1"/>
    <col min="51" max="51" width="5.140625" style="69" customWidth="1" collapsed="1"/>
    <col min="52" max="52" width="2.85546875" style="69" hidden="1" customWidth="1" outlineLevel="1"/>
    <col min="53" max="64" width="2.85546875" style="73" hidden="1" customWidth="1" outlineLevel="1"/>
    <col min="65" max="65" width="2.85546875" style="73" hidden="1" customWidth="1" collapsed="1"/>
    <col min="66" max="67" width="2.7109375" hidden="1" customWidth="1" outlineLevel="1"/>
    <col min="68" max="68" width="2.7109375" style="123" hidden="1" customWidth="1" outlineLevel="1"/>
    <col min="69" max="69" width="8.7109375" style="72" hidden="1" customWidth="1" collapsed="1"/>
    <col min="70" max="70" width="4.28515625" style="73" customWidth="1"/>
    <col min="71" max="71" width="2.7109375" style="139" hidden="1" customWidth="1"/>
    <col min="72" max="72" width="2.7109375" style="182" hidden="1" customWidth="1"/>
    <col min="73" max="73" width="2.7109375" hidden="1" customWidth="1" outlineLevel="1"/>
    <col min="74" max="74" width="2.7109375" style="115" hidden="1" customWidth="1" outlineLevel="1"/>
    <col min="75" max="75" width="2.7109375" style="77" hidden="1" customWidth="1" collapsed="1"/>
    <col min="76" max="78" width="2.7109375" style="78" customWidth="1"/>
    <col min="79" max="79" width="2.7109375" style="72" customWidth="1"/>
    <col min="80" max="80" width="2.7109375" style="79" hidden="1" customWidth="1"/>
    <col min="81" max="81" width="1" customWidth="1"/>
    <col min="82" max="83" width="3" style="178" customWidth="1" outlineLevel="1"/>
    <col min="84" max="84" width="3" style="75" customWidth="1" outlineLevel="1"/>
    <col min="85" max="85" width="1" customWidth="1" outlineLevel="1"/>
    <col min="86" max="86" width="19.5703125" style="161" customWidth="1"/>
    <col min="87" max="87" width="22.42578125" style="159" customWidth="1"/>
    <col min="88" max="88" width="4.28515625" style="146" customWidth="1" outlineLevel="1"/>
    <col min="89" max="89" width="4.28515625" style="169" customWidth="1" outlineLevel="1"/>
    <col min="90" max="90" width="24.85546875" style="113" customWidth="1" outlineLevel="1"/>
    <col min="91" max="91" width="3.42578125" style="143" customWidth="1"/>
    <col min="92" max="94" width="4.140625" customWidth="1"/>
    <col min="95" max="95" width="3" hidden="1" customWidth="1" outlineLevel="1"/>
    <col min="96" max="96" width="3" style="108" hidden="1" customWidth="1" outlineLevel="1"/>
    <col min="97" max="97" width="4.42578125" style="147" hidden="1" customWidth="1" outlineLevel="1"/>
    <col min="98" max="98" width="3" style="16" customWidth="1" collapsed="1"/>
    <col min="99" max="16384" width="9.140625" style="16"/>
  </cols>
  <sheetData>
    <row r="1" spans="1:97" ht="47.25" customHeight="1" x14ac:dyDescent="0.3">
      <c r="B1" s="61"/>
      <c r="C1" s="70"/>
      <c r="D1" s="72"/>
      <c r="G1" s="69"/>
      <c r="H1" s="73"/>
      <c r="I1" s="74"/>
      <c r="J1" s="76"/>
      <c r="K1" s="76"/>
      <c r="L1" s="98"/>
      <c r="M1" s="73"/>
      <c r="N1" s="73"/>
      <c r="O1" s="150">
        <f>O81</f>
        <v>135446.68587896251</v>
      </c>
      <c r="P1" s="151"/>
      <c r="Q1" s="150" t="e">
        <f>Q81</f>
        <v>#DIV/0!</v>
      </c>
      <c r="R1" s="150" t="e">
        <f>R81</f>
        <v>#DIV/0!</v>
      </c>
      <c r="S1" s="151"/>
      <c r="T1" s="152"/>
      <c r="U1" s="150" t="e">
        <f>U81</f>
        <v>#DIV/0!</v>
      </c>
      <c r="V1" s="150" t="e">
        <f>V81</f>
        <v>#DIV/0!</v>
      </c>
      <c r="W1" s="153"/>
      <c r="X1" s="150" t="e">
        <f>X81</f>
        <v>#DIV/0!</v>
      </c>
      <c r="Y1" s="72"/>
      <c r="Z1" s="136"/>
      <c r="AA1" s="72"/>
      <c r="AB1" s="80"/>
      <c r="AC1" s="80"/>
      <c r="AD1" s="80"/>
      <c r="AE1" s="80"/>
      <c r="AF1" s="81"/>
      <c r="AG1" s="98"/>
      <c r="AH1" s="196" t="s">
        <v>120</v>
      </c>
      <c r="AI1" s="196"/>
      <c r="AJ1" s="196"/>
      <c r="AK1" s="196"/>
      <c r="AL1" s="196"/>
      <c r="AM1" s="98"/>
      <c r="AN1" s="196" t="s">
        <v>121</v>
      </c>
      <c r="AO1" s="196"/>
      <c r="AP1" s="196"/>
      <c r="AQ1" s="196"/>
      <c r="AR1" s="196"/>
      <c r="AS1" s="98"/>
      <c r="AT1" s="163"/>
      <c r="AU1" s="163"/>
      <c r="AV1" s="163"/>
      <c r="AW1" s="163"/>
      <c r="AX1" s="163"/>
      <c r="AY1" s="98"/>
      <c r="AZ1" s="72"/>
      <c r="BA1" s="72"/>
      <c r="BB1" s="75"/>
      <c r="BC1" s="72"/>
      <c r="BD1" s="72"/>
      <c r="BE1" s="68"/>
      <c r="BF1" s="68"/>
      <c r="BG1" s="68"/>
      <c r="BH1" s="72"/>
      <c r="BI1" s="68"/>
      <c r="BJ1" s="69"/>
      <c r="BK1" s="69"/>
      <c r="BM1" s="69"/>
      <c r="BN1" s="77"/>
      <c r="BO1" s="78"/>
      <c r="BP1" s="122"/>
      <c r="BQ1" s="78"/>
      <c r="BR1" s="79"/>
      <c r="BS1" s="68"/>
      <c r="BT1" s="180"/>
      <c r="BU1" s="73"/>
      <c r="BV1" s="69"/>
      <c r="BW1" s="73"/>
      <c r="BX1" s="73"/>
      <c r="BY1" s="73"/>
      <c r="BZ1" s="105"/>
      <c r="CA1" s="105"/>
      <c r="CB1" s="73"/>
      <c r="CC1" s="98"/>
      <c r="CF1" s="73"/>
      <c r="CG1" s="98"/>
      <c r="CH1" s="154"/>
      <c r="CI1" s="154"/>
      <c r="CJ1" s="119"/>
      <c r="CK1" s="166"/>
      <c r="CL1" s="119"/>
      <c r="CM1" s="141"/>
      <c r="CN1" s="86"/>
      <c r="CO1" s="95"/>
      <c r="CP1" s="95"/>
      <c r="CQ1" s="94"/>
      <c r="CR1" s="94"/>
    </row>
    <row r="2" spans="1:97" s="14" customFormat="1" ht="120" customHeight="1" x14ac:dyDescent="0.25">
      <c r="A2" s="171" t="s">
        <v>17</v>
      </c>
      <c r="B2" s="1" t="s">
        <v>21</v>
      </c>
      <c r="C2" s="1" t="s">
        <v>18</v>
      </c>
      <c r="D2" s="2" t="s">
        <v>55</v>
      </c>
      <c r="E2" s="176" t="s">
        <v>2</v>
      </c>
      <c r="F2" s="3" t="s">
        <v>1</v>
      </c>
      <c r="G2" s="4" t="s">
        <v>58</v>
      </c>
      <c r="H2" s="4" t="s">
        <v>60</v>
      </c>
      <c r="I2" s="29" t="s">
        <v>59</v>
      </c>
      <c r="J2" s="5" t="s">
        <v>37</v>
      </c>
      <c r="K2" s="5" t="s">
        <v>56</v>
      </c>
      <c r="L2" s="99" t="s">
        <v>71</v>
      </c>
      <c r="M2" s="6" t="s">
        <v>65</v>
      </c>
      <c r="N2" s="6" t="s">
        <v>109</v>
      </c>
      <c r="O2" s="7" t="s">
        <v>77</v>
      </c>
      <c r="P2" s="99" t="s">
        <v>73</v>
      </c>
      <c r="Q2" s="6" t="s">
        <v>101</v>
      </c>
      <c r="R2" s="7" t="s">
        <v>102</v>
      </c>
      <c r="S2" s="99" t="s">
        <v>72</v>
      </c>
      <c r="T2" s="101" t="s">
        <v>75</v>
      </c>
      <c r="U2" s="8" t="s">
        <v>74</v>
      </c>
      <c r="V2" s="9" t="s">
        <v>78</v>
      </c>
      <c r="W2" s="4" t="s">
        <v>95</v>
      </c>
      <c r="X2" s="4" t="s">
        <v>93</v>
      </c>
      <c r="Y2" s="10" t="s">
        <v>79</v>
      </c>
      <c r="Z2" s="129" t="s">
        <v>96</v>
      </c>
      <c r="AA2" s="10" t="s">
        <v>94</v>
      </c>
      <c r="AB2" s="11" t="s">
        <v>76</v>
      </c>
      <c r="AC2" s="11" t="s">
        <v>80</v>
      </c>
      <c r="AD2" s="11" t="s">
        <v>84</v>
      </c>
      <c r="AE2" s="11" t="s">
        <v>85</v>
      </c>
      <c r="AF2" s="12" t="s">
        <v>87</v>
      </c>
      <c r="AG2" s="99" t="s">
        <v>100</v>
      </c>
      <c r="AH2" s="96" t="s">
        <v>81</v>
      </c>
      <c r="AI2" s="12" t="s">
        <v>82</v>
      </c>
      <c r="AJ2" s="12" t="s">
        <v>83</v>
      </c>
      <c r="AK2" s="12" t="s">
        <v>86</v>
      </c>
      <c r="AL2" s="12" t="s">
        <v>88</v>
      </c>
      <c r="AM2" s="99" t="s">
        <v>103</v>
      </c>
      <c r="AN2" s="96" t="s">
        <v>104</v>
      </c>
      <c r="AO2" s="12" t="s">
        <v>105</v>
      </c>
      <c r="AP2" s="12" t="s">
        <v>106</v>
      </c>
      <c r="AQ2" s="12" t="s">
        <v>107</v>
      </c>
      <c r="AR2" s="12" t="s">
        <v>108</v>
      </c>
      <c r="AS2" s="99" t="s">
        <v>111</v>
      </c>
      <c r="AT2" s="96" t="s">
        <v>112</v>
      </c>
      <c r="AU2" s="12" t="s">
        <v>113</v>
      </c>
      <c r="AV2" s="12" t="s">
        <v>114</v>
      </c>
      <c r="AW2" s="12" t="s">
        <v>115</v>
      </c>
      <c r="AX2" s="12" t="s">
        <v>110</v>
      </c>
      <c r="AY2" s="99" t="s">
        <v>90</v>
      </c>
      <c r="AZ2" s="3" t="s">
        <v>32</v>
      </c>
      <c r="BA2" s="3" t="s">
        <v>57</v>
      </c>
      <c r="BB2" s="100" t="s">
        <v>29</v>
      </c>
      <c r="BC2" s="3" t="s">
        <v>27</v>
      </c>
      <c r="BD2" s="3" t="s">
        <v>28</v>
      </c>
      <c r="BE2" s="4" t="s">
        <v>31</v>
      </c>
      <c r="BF2" s="4" t="s">
        <v>61</v>
      </c>
      <c r="BG2" s="4" t="s">
        <v>62</v>
      </c>
      <c r="BH2" s="4" t="s">
        <v>30</v>
      </c>
      <c r="BI2" s="4" t="s">
        <v>23</v>
      </c>
      <c r="BJ2" s="4" t="s">
        <v>24</v>
      </c>
      <c r="BK2" s="4" t="s">
        <v>25</v>
      </c>
      <c r="BL2" s="4" t="s">
        <v>39</v>
      </c>
      <c r="BM2" s="4" t="s">
        <v>5</v>
      </c>
      <c r="BN2" s="4" t="s">
        <v>6</v>
      </c>
      <c r="BO2" s="4" t="s">
        <v>10</v>
      </c>
      <c r="BP2" s="4" t="s">
        <v>64</v>
      </c>
      <c r="BQ2" s="4" t="s">
        <v>89</v>
      </c>
      <c r="BR2" s="4" t="s">
        <v>63</v>
      </c>
      <c r="BS2" s="4" t="s">
        <v>12</v>
      </c>
      <c r="BT2" s="114" t="s">
        <v>118</v>
      </c>
      <c r="BU2" s="4" t="s">
        <v>22</v>
      </c>
      <c r="BV2" s="114" t="s">
        <v>3</v>
      </c>
      <c r="BW2" s="4" t="s">
        <v>7</v>
      </c>
      <c r="BX2" s="4" t="s">
        <v>9</v>
      </c>
      <c r="BY2" s="4" t="s">
        <v>4</v>
      </c>
      <c r="BZ2" s="106" t="s">
        <v>53</v>
      </c>
      <c r="CA2" s="106" t="s">
        <v>54</v>
      </c>
      <c r="CB2" s="4" t="s">
        <v>26</v>
      </c>
      <c r="CC2" s="99" t="s">
        <v>50</v>
      </c>
      <c r="CD2" s="10" t="s">
        <v>116</v>
      </c>
      <c r="CE2" s="10" t="s">
        <v>67</v>
      </c>
      <c r="CF2" s="4" t="s">
        <v>66</v>
      </c>
      <c r="CG2" s="99" t="s">
        <v>91</v>
      </c>
      <c r="CH2" s="13" t="s">
        <v>11</v>
      </c>
      <c r="CI2" s="13" t="s">
        <v>52</v>
      </c>
      <c r="CJ2" s="162" t="s">
        <v>98</v>
      </c>
      <c r="CK2" s="167" t="s">
        <v>119</v>
      </c>
      <c r="CL2" s="13" t="s">
        <v>0</v>
      </c>
      <c r="CM2" s="4" t="s">
        <v>97</v>
      </c>
      <c r="CN2" s="82" t="s">
        <v>36</v>
      </c>
      <c r="CO2" s="83" t="s">
        <v>15</v>
      </c>
      <c r="CP2" s="84" t="s">
        <v>16</v>
      </c>
      <c r="CQ2" s="85" t="s">
        <v>19</v>
      </c>
      <c r="CR2" s="85" t="s">
        <v>20</v>
      </c>
      <c r="CS2" s="148" t="s">
        <v>99</v>
      </c>
    </row>
    <row r="3" spans="1:97" s="17" customFormat="1" ht="169.5" x14ac:dyDescent="0.25">
      <c r="A3" s="172">
        <v>2019</v>
      </c>
      <c r="B3" s="15" t="s">
        <v>127</v>
      </c>
      <c r="C3" s="31"/>
      <c r="D3" s="34"/>
      <c r="E3" s="53" t="s">
        <v>163</v>
      </c>
      <c r="F3" s="34" t="s">
        <v>34</v>
      </c>
      <c r="G3" s="18" t="s">
        <v>162</v>
      </c>
      <c r="H3" s="20"/>
      <c r="I3" s="164">
        <v>1</v>
      </c>
      <c r="J3" s="37"/>
      <c r="K3" s="21">
        <v>34.700000000000003</v>
      </c>
      <c r="L3" s="99"/>
      <c r="M3" s="43"/>
      <c r="N3" s="43">
        <v>4800000</v>
      </c>
      <c r="O3" s="23">
        <f>Таблица42[[#This Row],[Цена в об-нии2]]/Таблица42[[#This Row],[S м2]]</f>
        <v>138328.53025936597</v>
      </c>
      <c r="P3" s="99"/>
      <c r="Q3" s="22"/>
      <c r="R3" s="43"/>
      <c r="S3" s="99"/>
      <c r="T3" s="102"/>
      <c r="U3" s="24"/>
      <c r="V3" s="25"/>
      <c r="W3" s="130"/>
      <c r="X3" s="48"/>
      <c r="Y3" s="48"/>
      <c r="Z3" s="130"/>
      <c r="AA3" s="48"/>
      <c r="AB3" s="45"/>
      <c r="AC3" s="45"/>
      <c r="AD3" s="45"/>
      <c r="AE3" s="45"/>
      <c r="AF3" s="46"/>
      <c r="AG3" s="99"/>
      <c r="AH3" s="97"/>
      <c r="AI3" s="45"/>
      <c r="AJ3" s="45"/>
      <c r="AK3" s="45"/>
      <c r="AL3" s="46"/>
      <c r="AM3" s="99"/>
      <c r="AN3" s="97"/>
      <c r="AO3" s="45"/>
      <c r="AP3" s="45"/>
      <c r="AQ3" s="45"/>
      <c r="AR3" s="46"/>
      <c r="AS3" s="99"/>
      <c r="AT3" s="26"/>
      <c r="AU3" s="26"/>
      <c r="AV3" s="26"/>
      <c r="AW3" s="26"/>
      <c r="AX3" s="28"/>
      <c r="AY3" s="99"/>
      <c r="AZ3" s="33"/>
      <c r="BA3" s="33"/>
      <c r="BB3" s="19"/>
      <c r="BC3" s="33"/>
      <c r="BD3" s="33"/>
      <c r="BE3" s="51"/>
      <c r="BF3" s="51"/>
      <c r="BG3" s="51"/>
      <c r="BH3" s="42"/>
      <c r="BI3" s="42"/>
      <c r="BJ3" s="42"/>
      <c r="BK3" s="42"/>
      <c r="BL3" s="41"/>
      <c r="BM3" s="42"/>
      <c r="BN3" s="41"/>
      <c r="BO3" s="47"/>
      <c r="BP3" s="41"/>
      <c r="BQ3" s="50"/>
      <c r="BR3" s="41" t="s">
        <v>14</v>
      </c>
      <c r="BS3" s="41" t="s">
        <v>13</v>
      </c>
      <c r="BT3" s="40"/>
      <c r="BU3" s="41" t="s">
        <v>14</v>
      </c>
      <c r="BV3" s="40"/>
      <c r="BW3" s="41"/>
      <c r="BX3" s="41" t="s">
        <v>14</v>
      </c>
      <c r="BY3" s="41" t="s">
        <v>130</v>
      </c>
      <c r="BZ3" s="107">
        <v>4</v>
      </c>
      <c r="CA3" s="107">
        <v>4</v>
      </c>
      <c r="CB3" s="41"/>
      <c r="CC3" s="99"/>
      <c r="CD3" s="177"/>
      <c r="CE3" s="177"/>
      <c r="CF3" s="41" t="s">
        <v>14</v>
      </c>
      <c r="CG3" s="99"/>
      <c r="CH3" s="155" t="s">
        <v>167</v>
      </c>
      <c r="CI3" s="156"/>
      <c r="CJ3" s="144"/>
      <c r="CK3" s="165"/>
      <c r="CL3" s="49" t="s">
        <v>161</v>
      </c>
      <c r="CM3" s="142"/>
      <c r="CN3" s="125"/>
      <c r="CO3" s="124" t="s">
        <v>160</v>
      </c>
      <c r="CP3" s="120"/>
      <c r="CQ3" s="91"/>
      <c r="CR3" s="91"/>
      <c r="CS3" s="149"/>
    </row>
    <row r="4" spans="1:97" s="17" customFormat="1" ht="169.5" x14ac:dyDescent="0.25">
      <c r="A4" s="172">
        <v>2020</v>
      </c>
      <c r="B4" s="15" t="s">
        <v>127</v>
      </c>
      <c r="C4" s="31"/>
      <c r="D4" s="34"/>
      <c r="E4" s="53" t="s">
        <v>179</v>
      </c>
      <c r="F4" s="34" t="s">
        <v>34</v>
      </c>
      <c r="G4" s="18" t="s">
        <v>180</v>
      </c>
      <c r="H4" s="20"/>
      <c r="I4" s="164">
        <v>1</v>
      </c>
      <c r="J4" s="37"/>
      <c r="K4" s="21">
        <v>34.700000000000003</v>
      </c>
      <c r="L4" s="99"/>
      <c r="M4" s="43"/>
      <c r="N4" s="43">
        <v>4600000</v>
      </c>
      <c r="O4" s="23">
        <f>Таблица42[[#This Row],[Цена в об-нии2]]/Таблица42[[#This Row],[S м2]]</f>
        <v>132564.84149855908</v>
      </c>
      <c r="P4" s="99"/>
      <c r="Q4" s="22"/>
      <c r="R4" s="44"/>
      <c r="S4" s="99"/>
      <c r="T4" s="102"/>
      <c r="U4" s="24"/>
      <c r="V4" s="25"/>
      <c r="W4" s="130"/>
      <c r="X4" s="48"/>
      <c r="Y4" s="48"/>
      <c r="Z4" s="130"/>
      <c r="AA4" s="48"/>
      <c r="AB4" s="45"/>
      <c r="AC4" s="45"/>
      <c r="AD4" s="45"/>
      <c r="AE4" s="45"/>
      <c r="AF4" s="46"/>
      <c r="AG4" s="99"/>
      <c r="AH4" s="97"/>
      <c r="AI4" s="46"/>
      <c r="AJ4" s="46"/>
      <c r="AK4" s="46"/>
      <c r="AL4" s="46"/>
      <c r="AM4" s="99"/>
      <c r="AN4" s="97"/>
      <c r="AO4" s="45"/>
      <c r="AP4" s="45"/>
      <c r="AQ4" s="45"/>
      <c r="AR4" s="46"/>
      <c r="AS4" s="99"/>
      <c r="AT4" s="26"/>
      <c r="AU4" s="26"/>
      <c r="AV4" s="26"/>
      <c r="AW4" s="26"/>
      <c r="AX4" s="28"/>
      <c r="AY4" s="99"/>
      <c r="AZ4" s="33"/>
      <c r="BA4" s="33"/>
      <c r="BB4" s="19"/>
      <c r="BC4" s="33"/>
      <c r="BD4" s="33"/>
      <c r="BE4" s="51"/>
      <c r="BF4" s="51"/>
      <c r="BG4" s="51"/>
      <c r="BH4" s="42"/>
      <c r="BI4" s="42"/>
      <c r="BJ4" s="42"/>
      <c r="BK4" s="42"/>
      <c r="BL4" s="41"/>
      <c r="BM4" s="42"/>
      <c r="BN4" s="41"/>
      <c r="BO4" s="47"/>
      <c r="BP4" s="41"/>
      <c r="BQ4" s="50"/>
      <c r="BR4" s="41" t="s">
        <v>14</v>
      </c>
      <c r="BS4" s="41" t="s">
        <v>13</v>
      </c>
      <c r="BT4" s="40"/>
      <c r="BU4" s="41" t="s">
        <v>14</v>
      </c>
      <c r="BV4" s="40"/>
      <c r="BW4" s="41"/>
      <c r="BX4" s="41" t="s">
        <v>14</v>
      </c>
      <c r="BY4" s="41" t="s">
        <v>130</v>
      </c>
      <c r="BZ4" s="107">
        <v>4</v>
      </c>
      <c r="CA4" s="107">
        <v>3</v>
      </c>
      <c r="CB4" s="41"/>
      <c r="CC4" s="99"/>
      <c r="CD4" s="177"/>
      <c r="CE4" s="177"/>
      <c r="CF4" s="41"/>
      <c r="CG4" s="99"/>
      <c r="CH4" s="155" t="s">
        <v>187</v>
      </c>
      <c r="CI4" s="156"/>
      <c r="CJ4" s="144"/>
      <c r="CK4" s="191">
        <v>8</v>
      </c>
      <c r="CL4" s="49" t="s">
        <v>182</v>
      </c>
      <c r="CM4" s="142"/>
      <c r="CN4" s="125" t="s">
        <v>181</v>
      </c>
      <c r="CO4" s="124" t="s">
        <v>196</v>
      </c>
      <c r="CP4" s="120" t="s">
        <v>190</v>
      </c>
      <c r="CQ4" s="91"/>
      <c r="CR4" s="91"/>
      <c r="CS4" s="149"/>
    </row>
    <row r="5" spans="1:97" s="17" customFormat="1" x14ac:dyDescent="0.25">
      <c r="A5" s="172"/>
      <c r="B5" s="15"/>
      <c r="C5" s="31"/>
      <c r="D5" s="34"/>
      <c r="E5" s="133"/>
      <c r="F5" s="35"/>
      <c r="G5" s="18"/>
      <c r="H5" s="20"/>
      <c r="I5" s="164"/>
      <c r="J5" s="37"/>
      <c r="K5" s="21"/>
      <c r="L5" s="99"/>
      <c r="M5" s="43"/>
      <c r="N5" s="43"/>
      <c r="O5" s="23"/>
      <c r="P5" s="99"/>
      <c r="Q5" s="43"/>
      <c r="R5" s="43"/>
      <c r="S5" s="99"/>
      <c r="T5" s="102"/>
      <c r="U5" s="24"/>
      <c r="V5" s="25"/>
      <c r="W5" s="130"/>
      <c r="X5" s="48"/>
      <c r="Y5" s="48"/>
      <c r="Z5" s="130"/>
      <c r="AA5" s="48"/>
      <c r="AB5" s="45"/>
      <c r="AC5" s="45"/>
      <c r="AD5" s="45"/>
      <c r="AE5" s="45"/>
      <c r="AF5" s="46"/>
      <c r="AG5" s="99"/>
      <c r="AH5" s="97"/>
      <c r="AI5" s="46"/>
      <c r="AJ5" s="46"/>
      <c r="AK5" s="46"/>
      <c r="AL5" s="46"/>
      <c r="AM5" s="99"/>
      <c r="AN5" s="97"/>
      <c r="AO5" s="46"/>
      <c r="AP5" s="46"/>
      <c r="AQ5" s="46"/>
      <c r="AR5" s="46"/>
      <c r="AS5" s="99"/>
      <c r="AT5" s="26"/>
      <c r="AU5" s="26"/>
      <c r="AV5" s="26"/>
      <c r="AW5" s="26"/>
      <c r="AX5" s="28"/>
      <c r="AY5" s="99"/>
      <c r="AZ5" s="33"/>
      <c r="BA5" s="33"/>
      <c r="BB5" s="19"/>
      <c r="BC5" s="33"/>
      <c r="BD5" s="33"/>
      <c r="BE5" s="42"/>
      <c r="BF5" s="42"/>
      <c r="BG5" s="42"/>
      <c r="BH5" s="42"/>
      <c r="BI5" s="42"/>
      <c r="BJ5" s="42"/>
      <c r="BK5" s="42"/>
      <c r="BL5" s="41"/>
      <c r="BM5" s="42"/>
      <c r="BN5" s="38"/>
      <c r="BO5" s="39"/>
      <c r="BP5" s="41"/>
      <c r="BQ5" s="40"/>
      <c r="BR5" s="41"/>
      <c r="BS5" s="41"/>
      <c r="BT5" s="40"/>
      <c r="BU5" s="41"/>
      <c r="BV5" s="40"/>
      <c r="BW5" s="41"/>
      <c r="BX5" s="41"/>
      <c r="BY5" s="41"/>
      <c r="BZ5" s="107"/>
      <c r="CA5" s="107"/>
      <c r="CB5" s="41"/>
      <c r="CC5" s="99"/>
      <c r="CD5" s="177"/>
      <c r="CE5" s="177"/>
      <c r="CF5" s="41"/>
      <c r="CG5" s="99"/>
      <c r="CH5" s="155"/>
      <c r="CI5" s="156"/>
      <c r="CJ5" s="144"/>
      <c r="CK5" s="165"/>
      <c r="CL5" s="49"/>
      <c r="CM5" s="142"/>
      <c r="CN5" s="125"/>
      <c r="CO5" s="124"/>
      <c r="CP5" s="126"/>
      <c r="CQ5" s="91"/>
      <c r="CR5" s="91"/>
      <c r="CS5" s="149"/>
    </row>
    <row r="6" spans="1:97" s="17" customFormat="1" x14ac:dyDescent="0.25">
      <c r="A6" s="172"/>
      <c r="B6" s="15"/>
      <c r="C6" s="31"/>
      <c r="D6" s="34"/>
      <c r="E6" s="133"/>
      <c r="F6" s="35"/>
      <c r="G6" s="18"/>
      <c r="H6" s="20"/>
      <c r="I6" s="164"/>
      <c r="J6" s="37"/>
      <c r="K6" s="21"/>
      <c r="L6" s="99"/>
      <c r="M6" s="43"/>
      <c r="N6" s="43"/>
      <c r="O6" s="23"/>
      <c r="P6" s="99"/>
      <c r="Q6" s="43"/>
      <c r="R6" s="43"/>
      <c r="S6" s="99"/>
      <c r="T6" s="102"/>
      <c r="U6" s="24"/>
      <c r="V6" s="25"/>
      <c r="W6" s="130"/>
      <c r="X6" s="48"/>
      <c r="Y6" s="48"/>
      <c r="Z6" s="130"/>
      <c r="AA6" s="48"/>
      <c r="AB6" s="45"/>
      <c r="AC6" s="45"/>
      <c r="AD6" s="45"/>
      <c r="AE6" s="45"/>
      <c r="AF6" s="46"/>
      <c r="AG6" s="99"/>
      <c r="AH6" s="97"/>
      <c r="AI6" s="45"/>
      <c r="AJ6" s="45"/>
      <c r="AK6" s="45"/>
      <c r="AL6" s="46"/>
      <c r="AM6" s="99"/>
      <c r="AN6" s="97"/>
      <c r="AO6" s="46"/>
      <c r="AP6" s="46"/>
      <c r="AQ6" s="46"/>
      <c r="AR6" s="46"/>
      <c r="AS6" s="99"/>
      <c r="AT6" s="26"/>
      <c r="AU6" s="26"/>
      <c r="AV6" s="26"/>
      <c r="AW6" s="26"/>
      <c r="AX6" s="28"/>
      <c r="AY6" s="99"/>
      <c r="AZ6" s="33"/>
      <c r="BA6" s="33"/>
      <c r="BB6" s="19"/>
      <c r="BC6" s="33"/>
      <c r="BD6" s="33"/>
      <c r="BE6" s="42"/>
      <c r="BF6" s="42"/>
      <c r="BG6" s="42"/>
      <c r="BH6" s="42"/>
      <c r="BI6" s="42"/>
      <c r="BJ6" s="42"/>
      <c r="BK6" s="42"/>
      <c r="BL6" s="41"/>
      <c r="BM6" s="42"/>
      <c r="BN6" s="38"/>
      <c r="BO6" s="39"/>
      <c r="BP6" s="41"/>
      <c r="BQ6" s="40"/>
      <c r="BR6" s="41"/>
      <c r="BS6" s="41"/>
      <c r="BT6" s="40"/>
      <c r="BU6" s="41"/>
      <c r="BV6" s="40"/>
      <c r="BW6" s="41"/>
      <c r="BX6" s="41"/>
      <c r="BY6" s="41"/>
      <c r="BZ6" s="107"/>
      <c r="CA6" s="107"/>
      <c r="CB6" s="41"/>
      <c r="CC6" s="99"/>
      <c r="CD6" s="177"/>
      <c r="CE6" s="177"/>
      <c r="CF6" s="41"/>
      <c r="CG6" s="99"/>
      <c r="CH6" s="155"/>
      <c r="CI6" s="156"/>
      <c r="CJ6" s="144"/>
      <c r="CK6" s="165"/>
      <c r="CL6" s="49"/>
      <c r="CM6" s="142"/>
      <c r="CN6" s="125"/>
      <c r="CO6" s="124"/>
      <c r="CP6" s="89"/>
      <c r="CQ6" s="91"/>
      <c r="CR6" s="91"/>
      <c r="CS6" s="149"/>
    </row>
    <row r="7" spans="1:97" s="17" customFormat="1" x14ac:dyDescent="0.25">
      <c r="A7" s="172"/>
      <c r="B7" s="15"/>
      <c r="C7" s="31"/>
      <c r="D7" s="34"/>
      <c r="E7" s="133"/>
      <c r="F7" s="34"/>
      <c r="G7" s="18"/>
      <c r="H7" s="20"/>
      <c r="I7" s="164"/>
      <c r="J7" s="37"/>
      <c r="K7" s="21"/>
      <c r="L7" s="99"/>
      <c r="M7" s="43"/>
      <c r="N7" s="43"/>
      <c r="O7" s="23"/>
      <c r="P7" s="99"/>
      <c r="Q7" s="43"/>
      <c r="R7" s="43"/>
      <c r="S7" s="99"/>
      <c r="T7" s="102"/>
      <c r="U7" s="24"/>
      <c r="V7" s="25"/>
      <c r="W7" s="130"/>
      <c r="X7" s="48"/>
      <c r="Y7" s="48"/>
      <c r="Z7" s="130"/>
      <c r="AA7" s="48"/>
      <c r="AB7" s="45"/>
      <c r="AC7" s="45"/>
      <c r="AD7" s="45"/>
      <c r="AE7" s="45"/>
      <c r="AF7" s="46"/>
      <c r="AG7" s="99"/>
      <c r="AH7" s="97"/>
      <c r="AI7" s="46"/>
      <c r="AJ7" s="46"/>
      <c r="AK7" s="46"/>
      <c r="AL7" s="46"/>
      <c r="AM7" s="99"/>
      <c r="AN7" s="97"/>
      <c r="AO7" s="46"/>
      <c r="AP7" s="46"/>
      <c r="AQ7" s="46"/>
      <c r="AR7" s="46"/>
      <c r="AS7" s="99"/>
      <c r="AT7" s="26"/>
      <c r="AU7" s="26"/>
      <c r="AV7" s="26"/>
      <c r="AW7" s="26"/>
      <c r="AX7" s="28"/>
      <c r="AY7" s="99"/>
      <c r="AZ7" s="33"/>
      <c r="BA7" s="33"/>
      <c r="BB7" s="19"/>
      <c r="BC7" s="33"/>
      <c r="BD7" s="33"/>
      <c r="BE7" s="51"/>
      <c r="BF7" s="51"/>
      <c r="BG7" s="51"/>
      <c r="BH7" s="42"/>
      <c r="BI7" s="42"/>
      <c r="BJ7" s="42"/>
      <c r="BK7" s="42"/>
      <c r="BL7" s="41"/>
      <c r="BM7" s="42"/>
      <c r="BN7" s="41"/>
      <c r="BO7" s="47"/>
      <c r="BP7" s="41"/>
      <c r="BQ7" s="50"/>
      <c r="BR7" s="41"/>
      <c r="BS7" s="41"/>
      <c r="BT7" s="40"/>
      <c r="BU7" s="41"/>
      <c r="BV7" s="40"/>
      <c r="BW7" s="41"/>
      <c r="BX7" s="41"/>
      <c r="BY7" s="41"/>
      <c r="BZ7" s="107"/>
      <c r="CA7" s="107"/>
      <c r="CB7" s="41"/>
      <c r="CC7" s="99"/>
      <c r="CD7" s="177"/>
      <c r="CE7" s="177"/>
      <c r="CF7" s="41"/>
      <c r="CG7" s="99"/>
      <c r="CH7" s="155"/>
      <c r="CI7" s="156"/>
      <c r="CJ7" s="144"/>
      <c r="CK7" s="165"/>
      <c r="CL7" s="49"/>
      <c r="CM7" s="142"/>
      <c r="CN7" s="125"/>
      <c r="CO7" s="124"/>
      <c r="CP7" s="120"/>
      <c r="CQ7" s="91"/>
      <c r="CR7" s="91"/>
      <c r="CS7" s="149"/>
    </row>
    <row r="8" spans="1:97" s="17" customFormat="1" x14ac:dyDescent="0.25">
      <c r="A8" s="172"/>
      <c r="B8" s="15"/>
      <c r="C8" s="31"/>
      <c r="D8" s="34"/>
      <c r="E8" s="133"/>
      <c r="F8" s="35"/>
      <c r="G8" s="18"/>
      <c r="H8" s="20"/>
      <c r="I8" s="164"/>
      <c r="J8" s="37"/>
      <c r="K8" s="21"/>
      <c r="L8" s="99"/>
      <c r="M8" s="43"/>
      <c r="N8" s="43"/>
      <c r="O8" s="23"/>
      <c r="P8" s="99"/>
      <c r="Q8" s="43"/>
      <c r="R8" s="43"/>
      <c r="S8" s="99"/>
      <c r="T8" s="102"/>
      <c r="U8" s="24"/>
      <c r="V8" s="25"/>
      <c r="W8" s="130"/>
      <c r="X8" s="48"/>
      <c r="Y8" s="48"/>
      <c r="Z8" s="130"/>
      <c r="AA8" s="48"/>
      <c r="AB8" s="45"/>
      <c r="AC8" s="45"/>
      <c r="AD8" s="45"/>
      <c r="AE8" s="45"/>
      <c r="AF8" s="46"/>
      <c r="AG8" s="99"/>
      <c r="AH8" s="97"/>
      <c r="AI8" s="46"/>
      <c r="AJ8" s="46"/>
      <c r="AK8" s="46"/>
      <c r="AL8" s="46"/>
      <c r="AM8" s="99"/>
      <c r="AN8" s="97"/>
      <c r="AO8" s="46"/>
      <c r="AP8" s="46"/>
      <c r="AQ8" s="46"/>
      <c r="AR8" s="46"/>
      <c r="AS8" s="99"/>
      <c r="AT8" s="26"/>
      <c r="AU8" s="26"/>
      <c r="AV8" s="26"/>
      <c r="AW8" s="26"/>
      <c r="AX8" s="28"/>
      <c r="AY8" s="99"/>
      <c r="AZ8" s="33"/>
      <c r="BA8" s="33"/>
      <c r="BB8" s="19"/>
      <c r="BC8" s="33"/>
      <c r="BD8" s="33"/>
      <c r="BE8" s="42"/>
      <c r="BF8" s="42"/>
      <c r="BG8" s="42"/>
      <c r="BH8" s="42"/>
      <c r="BI8" s="42"/>
      <c r="BJ8" s="42"/>
      <c r="BK8" s="42"/>
      <c r="BL8" s="41"/>
      <c r="BM8" s="42"/>
      <c r="BN8" s="38"/>
      <c r="BO8" s="39"/>
      <c r="BP8" s="41"/>
      <c r="BQ8" s="40"/>
      <c r="BR8" s="41"/>
      <c r="BS8" s="41"/>
      <c r="BT8" s="40"/>
      <c r="BU8" s="41"/>
      <c r="BV8" s="40"/>
      <c r="BW8" s="41"/>
      <c r="BX8" s="41"/>
      <c r="BY8" s="41"/>
      <c r="BZ8" s="107"/>
      <c r="CA8" s="107"/>
      <c r="CB8" s="41"/>
      <c r="CC8" s="99"/>
      <c r="CD8" s="177"/>
      <c r="CE8" s="177"/>
      <c r="CF8" s="41"/>
      <c r="CG8" s="99"/>
      <c r="CH8" s="155"/>
      <c r="CI8" s="156"/>
      <c r="CJ8" s="144"/>
      <c r="CK8" s="165"/>
      <c r="CL8" s="49"/>
      <c r="CM8" s="142"/>
      <c r="CN8" s="125"/>
      <c r="CO8" s="124"/>
      <c r="CP8" s="126"/>
      <c r="CQ8" s="91"/>
      <c r="CR8" s="91"/>
      <c r="CS8" s="149"/>
    </row>
    <row r="9" spans="1:97" s="17" customFormat="1" x14ac:dyDescent="0.25">
      <c r="A9" s="172"/>
      <c r="B9" s="15"/>
      <c r="C9" s="31"/>
      <c r="D9" s="34"/>
      <c r="E9" s="133"/>
      <c r="F9" s="35"/>
      <c r="G9" s="18"/>
      <c r="H9" s="20"/>
      <c r="I9" s="164"/>
      <c r="J9" s="37"/>
      <c r="K9" s="21"/>
      <c r="L9" s="99"/>
      <c r="M9" s="43"/>
      <c r="N9" s="43"/>
      <c r="O9" s="23"/>
      <c r="P9" s="99"/>
      <c r="Q9" s="43"/>
      <c r="R9" s="43"/>
      <c r="S9" s="99"/>
      <c r="T9" s="102"/>
      <c r="U9" s="24"/>
      <c r="V9" s="25"/>
      <c r="W9" s="130"/>
      <c r="X9" s="48"/>
      <c r="Y9" s="48"/>
      <c r="Z9" s="130"/>
      <c r="AA9" s="48"/>
      <c r="AB9" s="45"/>
      <c r="AC9" s="45"/>
      <c r="AD9" s="45"/>
      <c r="AE9" s="45"/>
      <c r="AF9" s="46"/>
      <c r="AG9" s="99"/>
      <c r="AH9" s="97"/>
      <c r="AI9" s="46"/>
      <c r="AJ9" s="46"/>
      <c r="AK9" s="46"/>
      <c r="AL9" s="46"/>
      <c r="AM9" s="99"/>
      <c r="AN9" s="97"/>
      <c r="AO9" s="46"/>
      <c r="AP9" s="46"/>
      <c r="AQ9" s="46"/>
      <c r="AR9" s="46"/>
      <c r="AS9" s="99"/>
      <c r="AT9" s="26"/>
      <c r="AU9" s="26"/>
      <c r="AV9" s="26"/>
      <c r="AW9" s="26"/>
      <c r="AX9" s="28"/>
      <c r="AY9" s="99"/>
      <c r="AZ9" s="33"/>
      <c r="BA9" s="33"/>
      <c r="BB9" s="19"/>
      <c r="BC9" s="33"/>
      <c r="BD9" s="33"/>
      <c r="BE9" s="42"/>
      <c r="BF9" s="42"/>
      <c r="BG9" s="42"/>
      <c r="BH9" s="42"/>
      <c r="BI9" s="42"/>
      <c r="BJ9" s="42"/>
      <c r="BK9" s="42"/>
      <c r="BL9" s="41"/>
      <c r="BM9" s="42"/>
      <c r="BN9" s="38"/>
      <c r="BO9" s="39"/>
      <c r="BP9" s="41"/>
      <c r="BQ9" s="40"/>
      <c r="BR9" s="41"/>
      <c r="BS9" s="41"/>
      <c r="BT9" s="40"/>
      <c r="BU9" s="41"/>
      <c r="BV9" s="40"/>
      <c r="BW9" s="41"/>
      <c r="BX9" s="41"/>
      <c r="BY9" s="41"/>
      <c r="BZ9" s="107"/>
      <c r="CA9" s="107"/>
      <c r="CB9" s="41"/>
      <c r="CC9" s="99"/>
      <c r="CD9" s="177"/>
      <c r="CE9" s="177"/>
      <c r="CF9" s="41"/>
      <c r="CG9" s="99"/>
      <c r="CH9" s="155"/>
      <c r="CI9" s="156"/>
      <c r="CJ9" s="144"/>
      <c r="CK9" s="165"/>
      <c r="CL9" s="49"/>
      <c r="CM9" s="142"/>
      <c r="CN9" s="125"/>
      <c r="CO9" s="124"/>
      <c r="CP9" s="126"/>
      <c r="CQ9" s="91"/>
      <c r="CR9" s="91"/>
      <c r="CS9" s="149"/>
    </row>
    <row r="10" spans="1:97" s="17" customFormat="1" x14ac:dyDescent="0.25">
      <c r="A10" s="172"/>
      <c r="B10" s="15"/>
      <c r="C10" s="31"/>
      <c r="D10" s="34"/>
      <c r="E10" s="53"/>
      <c r="F10" s="34"/>
      <c r="G10" s="18"/>
      <c r="H10" s="20"/>
      <c r="I10" s="164"/>
      <c r="J10" s="37"/>
      <c r="K10" s="21"/>
      <c r="L10" s="99"/>
      <c r="M10" s="43"/>
      <c r="N10" s="43"/>
      <c r="O10" s="23"/>
      <c r="P10" s="99"/>
      <c r="Q10" s="43"/>
      <c r="R10" s="43"/>
      <c r="S10" s="99"/>
      <c r="T10" s="102"/>
      <c r="U10" s="24"/>
      <c r="V10" s="25"/>
      <c r="W10" s="130"/>
      <c r="X10" s="48"/>
      <c r="Y10" s="48"/>
      <c r="Z10" s="130"/>
      <c r="AA10" s="48"/>
      <c r="AB10" s="45"/>
      <c r="AC10" s="45"/>
      <c r="AD10" s="45"/>
      <c r="AE10" s="45"/>
      <c r="AF10" s="46"/>
      <c r="AG10" s="99"/>
      <c r="AH10" s="97"/>
      <c r="AI10" s="46"/>
      <c r="AJ10" s="46"/>
      <c r="AK10" s="46"/>
      <c r="AL10" s="46"/>
      <c r="AM10" s="99"/>
      <c r="AN10" s="97"/>
      <c r="AO10" s="46"/>
      <c r="AP10" s="46"/>
      <c r="AQ10" s="46"/>
      <c r="AR10" s="46"/>
      <c r="AS10" s="99"/>
      <c r="AT10" s="26"/>
      <c r="AU10" s="26"/>
      <c r="AV10" s="26"/>
      <c r="AW10" s="26"/>
      <c r="AX10" s="28"/>
      <c r="AY10" s="99"/>
      <c r="AZ10" s="33"/>
      <c r="BA10" s="33"/>
      <c r="BB10" s="19"/>
      <c r="BC10" s="33"/>
      <c r="BD10" s="33"/>
      <c r="BE10" s="51"/>
      <c r="BF10" s="51"/>
      <c r="BG10" s="51"/>
      <c r="BH10" s="42"/>
      <c r="BI10" s="42"/>
      <c r="BJ10" s="42"/>
      <c r="BK10" s="42"/>
      <c r="BL10" s="41"/>
      <c r="BM10" s="42"/>
      <c r="BN10" s="41"/>
      <c r="BO10" s="47"/>
      <c r="BP10" s="41"/>
      <c r="BQ10" s="50"/>
      <c r="BR10" s="41"/>
      <c r="BS10" s="41"/>
      <c r="BT10" s="40"/>
      <c r="BU10" s="41"/>
      <c r="BV10" s="40"/>
      <c r="BW10" s="41"/>
      <c r="BX10" s="41"/>
      <c r="BY10" s="41"/>
      <c r="BZ10" s="107"/>
      <c r="CA10" s="107"/>
      <c r="CB10" s="41"/>
      <c r="CC10" s="99"/>
      <c r="CD10" s="177"/>
      <c r="CE10" s="177"/>
      <c r="CF10" s="41"/>
      <c r="CG10" s="99"/>
      <c r="CH10" s="155"/>
      <c r="CI10" s="156"/>
      <c r="CJ10" s="144"/>
      <c r="CK10" s="165"/>
      <c r="CL10" s="49"/>
      <c r="CM10" s="142"/>
      <c r="CN10" s="125"/>
      <c r="CO10" s="124"/>
      <c r="CP10" s="90"/>
      <c r="CQ10" s="91"/>
      <c r="CR10" s="91"/>
      <c r="CS10" s="149"/>
    </row>
    <row r="11" spans="1:97" s="17" customFormat="1" x14ac:dyDescent="0.25">
      <c r="A11" s="172"/>
      <c r="B11" s="15"/>
      <c r="C11" s="31"/>
      <c r="D11" s="34"/>
      <c r="E11" s="133"/>
      <c r="F11" s="34"/>
      <c r="G11" s="18"/>
      <c r="H11" s="20"/>
      <c r="I11" s="164"/>
      <c r="J11" s="37"/>
      <c r="K11" s="21"/>
      <c r="L11" s="99"/>
      <c r="M11" s="43"/>
      <c r="N11" s="43"/>
      <c r="O11" s="23"/>
      <c r="P11" s="99"/>
      <c r="Q11" s="22"/>
      <c r="R11" s="43"/>
      <c r="S11" s="99"/>
      <c r="T11" s="102"/>
      <c r="U11" s="24"/>
      <c r="V11" s="25"/>
      <c r="W11" s="130"/>
      <c r="X11" s="48"/>
      <c r="Y11" s="48"/>
      <c r="Z11" s="130"/>
      <c r="AA11" s="48"/>
      <c r="AB11" s="45"/>
      <c r="AC11" s="26"/>
      <c r="AD11" s="26"/>
      <c r="AE11" s="26"/>
      <c r="AF11" s="28"/>
      <c r="AG11" s="99"/>
      <c r="AH11" s="97"/>
      <c r="AI11" s="46"/>
      <c r="AJ11" s="46"/>
      <c r="AK11" s="46"/>
      <c r="AL11" s="46"/>
      <c r="AM11" s="99"/>
      <c r="AN11" s="97"/>
      <c r="AO11" s="46"/>
      <c r="AP11" s="46"/>
      <c r="AQ11" s="46"/>
      <c r="AR11" s="46"/>
      <c r="AS11" s="99"/>
      <c r="AT11" s="26"/>
      <c r="AU11" s="26"/>
      <c r="AV11" s="26"/>
      <c r="AW11" s="26"/>
      <c r="AX11" s="28"/>
      <c r="AY11" s="99"/>
      <c r="AZ11" s="33"/>
      <c r="BA11" s="33"/>
      <c r="BB11" s="19"/>
      <c r="BC11" s="33"/>
      <c r="BD11" s="33"/>
      <c r="BE11" s="51"/>
      <c r="BF11" s="51"/>
      <c r="BG11" s="51"/>
      <c r="BH11" s="42"/>
      <c r="BI11" s="42"/>
      <c r="BJ11" s="42"/>
      <c r="BK11" s="42"/>
      <c r="BL11" s="41"/>
      <c r="BM11" s="42"/>
      <c r="BN11" s="41"/>
      <c r="BO11" s="47"/>
      <c r="BP11" s="41"/>
      <c r="BQ11" s="50"/>
      <c r="BR11" s="41"/>
      <c r="BS11" s="41"/>
      <c r="BT11" s="40"/>
      <c r="BU11" s="41"/>
      <c r="BV11" s="40"/>
      <c r="BW11" s="41"/>
      <c r="BX11" s="41"/>
      <c r="BY11" s="41"/>
      <c r="BZ11" s="107"/>
      <c r="CA11" s="107"/>
      <c r="CB11" s="41"/>
      <c r="CC11" s="99"/>
      <c r="CD11" s="177"/>
      <c r="CE11" s="177"/>
      <c r="CF11" s="41"/>
      <c r="CG11" s="99"/>
      <c r="CH11" s="155"/>
      <c r="CI11" s="156"/>
      <c r="CJ11" s="144"/>
      <c r="CK11" s="165"/>
      <c r="CL11" s="49"/>
      <c r="CM11" s="142"/>
      <c r="CN11" s="125"/>
      <c r="CO11" s="124"/>
      <c r="CP11" s="120"/>
      <c r="CQ11" s="91"/>
      <c r="CR11" s="91"/>
      <c r="CS11" s="149"/>
    </row>
    <row r="12" spans="1:97" s="17" customFormat="1" x14ac:dyDescent="0.25">
      <c r="A12" s="172"/>
      <c r="B12" s="15"/>
      <c r="C12" s="31"/>
      <c r="D12" s="34"/>
      <c r="E12" s="133"/>
      <c r="F12" s="34"/>
      <c r="G12" s="18"/>
      <c r="H12" s="20"/>
      <c r="I12" s="164"/>
      <c r="J12" s="37"/>
      <c r="K12" s="21"/>
      <c r="L12" s="99"/>
      <c r="M12" s="43"/>
      <c r="N12" s="43"/>
      <c r="O12" s="23"/>
      <c r="P12" s="99"/>
      <c r="Q12" s="22"/>
      <c r="R12" s="43"/>
      <c r="S12" s="99"/>
      <c r="T12" s="102"/>
      <c r="U12" s="24"/>
      <c r="V12" s="25"/>
      <c r="W12" s="130"/>
      <c r="X12" s="48"/>
      <c r="Y12" s="48"/>
      <c r="Z12" s="130"/>
      <c r="AA12" s="48"/>
      <c r="AB12" s="45"/>
      <c r="AC12" s="26"/>
      <c r="AD12" s="26"/>
      <c r="AE12" s="26"/>
      <c r="AF12" s="28"/>
      <c r="AG12" s="99"/>
      <c r="AH12" s="97"/>
      <c r="AI12" s="46"/>
      <c r="AJ12" s="46"/>
      <c r="AK12" s="46"/>
      <c r="AL12" s="46"/>
      <c r="AM12" s="99"/>
      <c r="AN12" s="97"/>
      <c r="AO12" s="46"/>
      <c r="AP12" s="46"/>
      <c r="AQ12" s="46"/>
      <c r="AR12" s="46"/>
      <c r="AS12" s="99"/>
      <c r="AT12" s="26"/>
      <c r="AU12" s="26"/>
      <c r="AV12" s="26"/>
      <c r="AW12" s="26"/>
      <c r="AX12" s="28"/>
      <c r="AY12" s="99"/>
      <c r="AZ12" s="33"/>
      <c r="BA12" s="33"/>
      <c r="BB12" s="19"/>
      <c r="BC12" s="33"/>
      <c r="BD12" s="33"/>
      <c r="BE12" s="51"/>
      <c r="BF12" s="51"/>
      <c r="BG12" s="51"/>
      <c r="BH12" s="42"/>
      <c r="BI12" s="42"/>
      <c r="BJ12" s="42"/>
      <c r="BK12" s="42"/>
      <c r="BL12" s="41"/>
      <c r="BM12" s="42"/>
      <c r="BN12" s="41"/>
      <c r="BO12" s="47"/>
      <c r="BP12" s="41"/>
      <c r="BQ12" s="50"/>
      <c r="BR12" s="41"/>
      <c r="BS12" s="41"/>
      <c r="BT12" s="40"/>
      <c r="BU12" s="41"/>
      <c r="BV12" s="40"/>
      <c r="BW12" s="41"/>
      <c r="BX12" s="41"/>
      <c r="BY12" s="41"/>
      <c r="BZ12" s="107"/>
      <c r="CA12" s="107"/>
      <c r="CB12" s="41"/>
      <c r="CC12" s="99"/>
      <c r="CD12" s="177"/>
      <c r="CE12" s="177"/>
      <c r="CF12" s="41"/>
      <c r="CG12" s="99"/>
      <c r="CH12" s="155"/>
      <c r="CI12" s="156"/>
      <c r="CJ12" s="144"/>
      <c r="CK12" s="165"/>
      <c r="CL12" s="49"/>
      <c r="CM12" s="142"/>
      <c r="CN12" s="87"/>
      <c r="CO12" s="124"/>
      <c r="CP12" s="120"/>
      <c r="CQ12" s="91"/>
      <c r="CR12" s="91"/>
      <c r="CS12" s="149"/>
    </row>
    <row r="13" spans="1:97" s="17" customFormat="1" x14ac:dyDescent="0.25">
      <c r="A13" s="172"/>
      <c r="B13" s="15"/>
      <c r="C13" s="31"/>
      <c r="D13" s="34"/>
      <c r="E13" s="53"/>
      <c r="F13" s="34"/>
      <c r="G13" s="18"/>
      <c r="H13" s="20"/>
      <c r="I13" s="164"/>
      <c r="J13" s="37"/>
      <c r="K13" s="21"/>
      <c r="L13" s="99"/>
      <c r="M13" s="43"/>
      <c r="N13" s="43"/>
      <c r="O13" s="23"/>
      <c r="P13" s="99"/>
      <c r="Q13" s="43"/>
      <c r="R13" s="43"/>
      <c r="S13" s="99"/>
      <c r="T13" s="102"/>
      <c r="U13" s="24"/>
      <c r="V13" s="25"/>
      <c r="W13" s="130"/>
      <c r="X13" s="48"/>
      <c r="Y13" s="48"/>
      <c r="Z13" s="130"/>
      <c r="AA13" s="48"/>
      <c r="AB13" s="45"/>
      <c r="AC13" s="45"/>
      <c r="AD13" s="45"/>
      <c r="AE13" s="45"/>
      <c r="AF13" s="46"/>
      <c r="AG13" s="99"/>
      <c r="AH13" s="97"/>
      <c r="AI13" s="46"/>
      <c r="AJ13" s="46"/>
      <c r="AK13" s="46"/>
      <c r="AL13" s="46"/>
      <c r="AM13" s="99"/>
      <c r="AN13" s="97"/>
      <c r="AO13" s="46"/>
      <c r="AP13" s="46"/>
      <c r="AQ13" s="46"/>
      <c r="AR13" s="46"/>
      <c r="AS13" s="99"/>
      <c r="AT13" s="26"/>
      <c r="AU13" s="26"/>
      <c r="AV13" s="26"/>
      <c r="AW13" s="26"/>
      <c r="AX13" s="28"/>
      <c r="AY13" s="99"/>
      <c r="AZ13" s="33"/>
      <c r="BA13" s="33"/>
      <c r="BB13" s="19"/>
      <c r="BC13" s="33"/>
      <c r="BD13" s="33"/>
      <c r="BE13" s="51"/>
      <c r="BF13" s="51"/>
      <c r="BG13" s="51"/>
      <c r="BH13" s="42"/>
      <c r="BI13" s="42"/>
      <c r="BJ13" s="42"/>
      <c r="BK13" s="42"/>
      <c r="BL13" s="41"/>
      <c r="BM13" s="42"/>
      <c r="BN13" s="41"/>
      <c r="BO13" s="47"/>
      <c r="BP13" s="41"/>
      <c r="BQ13" s="50"/>
      <c r="BR13" s="41"/>
      <c r="BS13" s="41"/>
      <c r="BT13" s="40"/>
      <c r="BU13" s="41"/>
      <c r="BV13" s="40"/>
      <c r="BW13" s="41"/>
      <c r="BX13" s="41"/>
      <c r="BY13" s="41"/>
      <c r="BZ13" s="107"/>
      <c r="CA13" s="107"/>
      <c r="CB13" s="41"/>
      <c r="CC13" s="99"/>
      <c r="CD13" s="177"/>
      <c r="CE13" s="177"/>
      <c r="CF13" s="41"/>
      <c r="CG13" s="99"/>
      <c r="CH13" s="155"/>
      <c r="CI13" s="156"/>
      <c r="CJ13" s="144"/>
      <c r="CK13" s="165"/>
      <c r="CL13" s="49"/>
      <c r="CM13" s="142"/>
      <c r="CN13" s="125"/>
      <c r="CO13" s="91"/>
      <c r="CP13" s="120"/>
      <c r="CQ13" s="91"/>
      <c r="CR13" s="91"/>
      <c r="CS13" s="149"/>
    </row>
    <row r="14" spans="1:97" s="17" customFormat="1" x14ac:dyDescent="0.25">
      <c r="A14" s="172"/>
      <c r="B14" s="15"/>
      <c r="C14" s="31"/>
      <c r="D14" s="34"/>
      <c r="E14" s="53"/>
      <c r="F14" s="34"/>
      <c r="G14" s="18"/>
      <c r="H14" s="20"/>
      <c r="I14" s="164"/>
      <c r="J14" s="37"/>
      <c r="K14" s="21"/>
      <c r="L14" s="99"/>
      <c r="M14" s="43"/>
      <c r="N14" s="43"/>
      <c r="O14" s="23"/>
      <c r="P14" s="99"/>
      <c r="Q14" s="22"/>
      <c r="R14" s="43"/>
      <c r="S14" s="99"/>
      <c r="T14" s="102"/>
      <c r="U14" s="24"/>
      <c r="V14" s="25"/>
      <c r="W14" s="130"/>
      <c r="X14" s="48"/>
      <c r="Y14" s="48"/>
      <c r="Z14" s="130"/>
      <c r="AA14" s="48"/>
      <c r="AB14" s="45"/>
      <c r="AC14" s="26"/>
      <c r="AD14" s="26"/>
      <c r="AE14" s="26"/>
      <c r="AF14" s="28"/>
      <c r="AG14" s="99"/>
      <c r="AH14" s="97"/>
      <c r="AI14" s="46"/>
      <c r="AJ14" s="46"/>
      <c r="AK14" s="46"/>
      <c r="AL14" s="46"/>
      <c r="AM14" s="99"/>
      <c r="AN14" s="97"/>
      <c r="AO14" s="46"/>
      <c r="AP14" s="46"/>
      <c r="AQ14" s="46"/>
      <c r="AR14" s="46"/>
      <c r="AS14" s="99"/>
      <c r="AT14" s="26"/>
      <c r="AU14" s="26"/>
      <c r="AV14" s="26"/>
      <c r="AW14" s="26"/>
      <c r="AX14" s="28"/>
      <c r="AY14" s="99"/>
      <c r="AZ14" s="33"/>
      <c r="BA14" s="33"/>
      <c r="BB14" s="19"/>
      <c r="BC14" s="33"/>
      <c r="BD14" s="33"/>
      <c r="BE14" s="51"/>
      <c r="BF14" s="51"/>
      <c r="BG14" s="51"/>
      <c r="BH14" s="42"/>
      <c r="BI14" s="42"/>
      <c r="BJ14" s="42"/>
      <c r="BK14" s="42"/>
      <c r="BL14" s="41"/>
      <c r="BM14" s="42"/>
      <c r="BN14" s="41"/>
      <c r="BO14" s="47"/>
      <c r="BP14" s="41"/>
      <c r="BQ14" s="50"/>
      <c r="BR14" s="41"/>
      <c r="BS14" s="41"/>
      <c r="BT14" s="40"/>
      <c r="BU14" s="41"/>
      <c r="BV14" s="40"/>
      <c r="BW14" s="41"/>
      <c r="BX14" s="41"/>
      <c r="BY14" s="41"/>
      <c r="BZ14" s="107"/>
      <c r="CA14" s="107"/>
      <c r="CB14" s="41"/>
      <c r="CC14" s="99"/>
      <c r="CD14" s="177"/>
      <c r="CE14" s="177"/>
      <c r="CF14" s="41"/>
      <c r="CG14" s="99"/>
      <c r="CH14" s="155"/>
      <c r="CI14" s="156"/>
      <c r="CJ14" s="144"/>
      <c r="CK14" s="165"/>
      <c r="CL14" s="49"/>
      <c r="CM14" s="142"/>
      <c r="CN14" s="125"/>
      <c r="CO14" s="124"/>
      <c r="CP14" s="120"/>
      <c r="CQ14" s="91"/>
      <c r="CR14" s="91"/>
      <c r="CS14" s="149"/>
    </row>
    <row r="15" spans="1:97" s="17" customFormat="1" x14ac:dyDescent="0.25">
      <c r="A15" s="172"/>
      <c r="B15" s="15"/>
      <c r="C15" s="31"/>
      <c r="D15" s="34"/>
      <c r="E15" s="53"/>
      <c r="F15" s="34"/>
      <c r="G15" s="18"/>
      <c r="H15" s="20"/>
      <c r="I15" s="164"/>
      <c r="J15" s="37"/>
      <c r="K15" s="21"/>
      <c r="L15" s="99"/>
      <c r="M15" s="43"/>
      <c r="N15" s="43"/>
      <c r="O15" s="23"/>
      <c r="P15" s="99"/>
      <c r="Q15" s="43"/>
      <c r="R15" s="43"/>
      <c r="S15" s="99"/>
      <c r="T15" s="102"/>
      <c r="U15" s="24"/>
      <c r="V15" s="25"/>
      <c r="W15" s="130"/>
      <c r="X15" s="48"/>
      <c r="Y15" s="48"/>
      <c r="Z15" s="130"/>
      <c r="AA15" s="48"/>
      <c r="AB15" s="45"/>
      <c r="AC15" s="26"/>
      <c r="AD15" s="26"/>
      <c r="AE15" s="26"/>
      <c r="AF15" s="28"/>
      <c r="AG15" s="99"/>
      <c r="AH15" s="97"/>
      <c r="AI15" s="46"/>
      <c r="AJ15" s="46"/>
      <c r="AK15" s="46"/>
      <c r="AL15" s="46"/>
      <c r="AM15" s="99"/>
      <c r="AN15" s="97"/>
      <c r="AO15" s="46"/>
      <c r="AP15" s="46"/>
      <c r="AQ15" s="46"/>
      <c r="AR15" s="46"/>
      <c r="AS15" s="99"/>
      <c r="AT15" s="26"/>
      <c r="AU15" s="26"/>
      <c r="AV15" s="26"/>
      <c r="AW15" s="26"/>
      <c r="AX15" s="28"/>
      <c r="AY15" s="99"/>
      <c r="AZ15" s="33"/>
      <c r="BA15" s="33"/>
      <c r="BB15" s="19"/>
      <c r="BC15" s="33"/>
      <c r="BD15" s="33"/>
      <c r="BE15" s="51"/>
      <c r="BF15" s="51"/>
      <c r="BG15" s="51"/>
      <c r="BH15" s="42"/>
      <c r="BI15" s="42"/>
      <c r="BJ15" s="42"/>
      <c r="BK15" s="42"/>
      <c r="BL15" s="41"/>
      <c r="BM15" s="42"/>
      <c r="BN15" s="41"/>
      <c r="BO15" s="47"/>
      <c r="BP15" s="41"/>
      <c r="BQ15" s="50"/>
      <c r="BR15" s="41"/>
      <c r="BS15" s="41"/>
      <c r="BT15" s="40"/>
      <c r="BU15" s="41"/>
      <c r="BV15" s="40"/>
      <c r="BW15" s="41"/>
      <c r="BX15" s="41"/>
      <c r="BY15" s="41"/>
      <c r="BZ15" s="107"/>
      <c r="CA15" s="107"/>
      <c r="CB15" s="41"/>
      <c r="CC15" s="99"/>
      <c r="CD15" s="177"/>
      <c r="CE15" s="177"/>
      <c r="CF15" s="41"/>
      <c r="CG15" s="99"/>
      <c r="CH15" s="155"/>
      <c r="CI15" s="156"/>
      <c r="CJ15" s="144"/>
      <c r="CK15" s="165"/>
      <c r="CL15" s="49"/>
      <c r="CM15" s="142"/>
      <c r="CN15" s="125"/>
      <c r="CO15" s="124"/>
      <c r="CP15" s="120"/>
      <c r="CQ15" s="91"/>
      <c r="CR15" s="91"/>
      <c r="CS15" s="149"/>
    </row>
    <row r="16" spans="1:97" s="17" customFormat="1" x14ac:dyDescent="0.25">
      <c r="A16" s="172"/>
      <c r="B16" s="15"/>
      <c r="C16" s="31"/>
      <c r="D16" s="34"/>
      <c r="E16" s="53"/>
      <c r="F16" s="34"/>
      <c r="G16" s="18"/>
      <c r="H16" s="20"/>
      <c r="I16" s="164"/>
      <c r="J16" s="37"/>
      <c r="K16" s="21"/>
      <c r="L16" s="99"/>
      <c r="M16" s="43"/>
      <c r="N16" s="43"/>
      <c r="O16" s="23"/>
      <c r="P16" s="99"/>
      <c r="Q16" s="43"/>
      <c r="R16" s="43"/>
      <c r="S16" s="99"/>
      <c r="T16" s="102"/>
      <c r="U16" s="24"/>
      <c r="V16" s="25"/>
      <c r="W16" s="130"/>
      <c r="X16" s="48"/>
      <c r="Y16" s="48"/>
      <c r="Z16" s="130"/>
      <c r="AA16" s="48"/>
      <c r="AB16" s="45"/>
      <c r="AC16" s="26"/>
      <c r="AD16" s="26"/>
      <c r="AE16" s="26"/>
      <c r="AF16" s="28"/>
      <c r="AG16" s="99"/>
      <c r="AH16" s="97"/>
      <c r="AI16" s="45"/>
      <c r="AJ16" s="45"/>
      <c r="AK16" s="45"/>
      <c r="AL16" s="46"/>
      <c r="AM16" s="99"/>
      <c r="AN16" s="97"/>
      <c r="AO16" s="46"/>
      <c r="AP16" s="46"/>
      <c r="AQ16" s="46"/>
      <c r="AR16" s="46"/>
      <c r="AS16" s="99"/>
      <c r="AT16" s="26"/>
      <c r="AU16" s="26"/>
      <c r="AV16" s="26"/>
      <c r="AW16" s="26"/>
      <c r="AX16" s="28"/>
      <c r="AY16" s="99"/>
      <c r="AZ16" s="33"/>
      <c r="BA16" s="33"/>
      <c r="BB16" s="19"/>
      <c r="BC16" s="33"/>
      <c r="BD16" s="33"/>
      <c r="BE16" s="51"/>
      <c r="BF16" s="51"/>
      <c r="BG16" s="51"/>
      <c r="BH16" s="42"/>
      <c r="BI16" s="42"/>
      <c r="BJ16" s="42"/>
      <c r="BK16" s="42"/>
      <c r="BL16" s="41"/>
      <c r="BM16" s="42"/>
      <c r="BN16" s="41"/>
      <c r="BO16" s="47"/>
      <c r="BP16" s="41"/>
      <c r="BQ16" s="50"/>
      <c r="BR16" s="41"/>
      <c r="BS16" s="41"/>
      <c r="BT16" s="40"/>
      <c r="BU16" s="41"/>
      <c r="BV16" s="40"/>
      <c r="BW16" s="41"/>
      <c r="BX16" s="41"/>
      <c r="BY16" s="41"/>
      <c r="BZ16" s="107"/>
      <c r="CA16" s="107"/>
      <c r="CB16" s="41"/>
      <c r="CC16" s="99"/>
      <c r="CD16" s="177"/>
      <c r="CE16" s="177"/>
      <c r="CF16" s="41"/>
      <c r="CG16" s="99"/>
      <c r="CH16" s="155"/>
      <c r="CI16" s="156"/>
      <c r="CJ16" s="144"/>
      <c r="CK16" s="165"/>
      <c r="CL16" s="49"/>
      <c r="CM16" s="142"/>
      <c r="CN16" s="125"/>
      <c r="CO16" s="91"/>
      <c r="CP16" s="90"/>
      <c r="CQ16" s="91"/>
      <c r="CR16" s="91"/>
      <c r="CS16" s="149"/>
    </row>
    <row r="17" spans="1:97" s="17" customFormat="1" ht="129" customHeight="1" x14ac:dyDescent="0.25">
      <c r="A17" s="172"/>
      <c r="B17" s="15"/>
      <c r="C17" s="31"/>
      <c r="D17" s="34"/>
      <c r="E17" s="53"/>
      <c r="F17" s="34"/>
      <c r="G17" s="18"/>
      <c r="H17" s="20"/>
      <c r="I17" s="164"/>
      <c r="J17" s="37"/>
      <c r="K17" s="21"/>
      <c r="L17" s="99"/>
      <c r="M17" s="43"/>
      <c r="N17" s="43"/>
      <c r="O17" s="23"/>
      <c r="P17" s="99"/>
      <c r="Q17" s="22"/>
      <c r="R17" s="44"/>
      <c r="S17" s="99"/>
      <c r="T17" s="102"/>
      <c r="U17" s="24"/>
      <c r="V17" s="25"/>
      <c r="W17" s="130"/>
      <c r="X17" s="48"/>
      <c r="Y17" s="48"/>
      <c r="Z17" s="130"/>
      <c r="AA17" s="48"/>
      <c r="AB17" s="45"/>
      <c r="AC17" s="26"/>
      <c r="AD17" s="26"/>
      <c r="AE17" s="26"/>
      <c r="AF17" s="28"/>
      <c r="AG17" s="99"/>
      <c r="AH17" s="97"/>
      <c r="AI17" s="46"/>
      <c r="AJ17" s="46"/>
      <c r="AK17" s="46"/>
      <c r="AL17" s="46"/>
      <c r="AM17" s="99"/>
      <c r="AN17" s="97"/>
      <c r="AO17" s="46"/>
      <c r="AP17" s="46"/>
      <c r="AQ17" s="46"/>
      <c r="AR17" s="46"/>
      <c r="AS17" s="99"/>
      <c r="AT17" s="26"/>
      <c r="AU17" s="26"/>
      <c r="AV17" s="26"/>
      <c r="AW17" s="26"/>
      <c r="AX17" s="28"/>
      <c r="AY17" s="99"/>
      <c r="AZ17" s="33"/>
      <c r="BA17" s="33"/>
      <c r="BB17" s="19"/>
      <c r="BC17" s="33"/>
      <c r="BD17" s="33"/>
      <c r="BE17" s="51"/>
      <c r="BF17" s="51"/>
      <c r="BG17" s="51"/>
      <c r="BH17" s="42"/>
      <c r="BI17" s="42"/>
      <c r="BJ17" s="42"/>
      <c r="BK17" s="42"/>
      <c r="BL17" s="41"/>
      <c r="BM17" s="42"/>
      <c r="BN17" s="41"/>
      <c r="BO17" s="47"/>
      <c r="BP17" s="41"/>
      <c r="BQ17" s="50"/>
      <c r="BR17" s="41"/>
      <c r="BS17" s="41"/>
      <c r="BT17" s="40"/>
      <c r="BU17" s="41"/>
      <c r="BV17" s="40"/>
      <c r="BW17" s="41"/>
      <c r="BX17" s="41"/>
      <c r="BY17" s="41"/>
      <c r="BZ17" s="107"/>
      <c r="CA17" s="107"/>
      <c r="CB17" s="41"/>
      <c r="CC17" s="99"/>
      <c r="CD17" s="177"/>
      <c r="CE17" s="177"/>
      <c r="CF17" s="41"/>
      <c r="CG17" s="99"/>
      <c r="CH17" s="155"/>
      <c r="CI17" s="156"/>
      <c r="CJ17" s="144"/>
      <c r="CK17" s="165"/>
      <c r="CL17" s="49"/>
      <c r="CM17" s="142"/>
      <c r="CN17" s="125"/>
      <c r="CO17" s="124"/>
      <c r="CP17" s="90"/>
      <c r="CQ17" s="91"/>
      <c r="CR17" s="91"/>
      <c r="CS17" s="149"/>
    </row>
    <row r="18" spans="1:97" s="17" customFormat="1" x14ac:dyDescent="0.25">
      <c r="A18" s="172"/>
      <c r="B18" s="15"/>
      <c r="C18" s="31"/>
      <c r="D18" s="34"/>
      <c r="E18" s="53"/>
      <c r="F18" s="34"/>
      <c r="G18" s="18"/>
      <c r="H18" s="20"/>
      <c r="I18" s="164"/>
      <c r="J18" s="37"/>
      <c r="K18" s="21"/>
      <c r="L18" s="99"/>
      <c r="M18" s="43"/>
      <c r="N18" s="43"/>
      <c r="O18" s="23"/>
      <c r="P18" s="99"/>
      <c r="Q18" s="22"/>
      <c r="R18" s="44"/>
      <c r="S18" s="99"/>
      <c r="T18" s="102"/>
      <c r="U18" s="24"/>
      <c r="V18" s="25"/>
      <c r="W18" s="130"/>
      <c r="X18" s="48"/>
      <c r="Y18" s="48"/>
      <c r="Z18" s="130"/>
      <c r="AA18" s="48"/>
      <c r="AB18" s="45"/>
      <c r="AC18" s="45"/>
      <c r="AD18" s="45"/>
      <c r="AE18" s="45"/>
      <c r="AF18" s="46"/>
      <c r="AG18" s="99"/>
      <c r="AH18" s="97"/>
      <c r="AI18" s="46"/>
      <c r="AJ18" s="46"/>
      <c r="AK18" s="46"/>
      <c r="AL18" s="46"/>
      <c r="AM18" s="99"/>
      <c r="AN18" s="97"/>
      <c r="AO18" s="46"/>
      <c r="AP18" s="46"/>
      <c r="AQ18" s="46"/>
      <c r="AR18" s="46"/>
      <c r="AS18" s="99"/>
      <c r="AT18" s="26"/>
      <c r="AU18" s="26"/>
      <c r="AV18" s="26"/>
      <c r="AW18" s="26"/>
      <c r="AX18" s="28"/>
      <c r="AY18" s="99"/>
      <c r="AZ18" s="33"/>
      <c r="BA18" s="33"/>
      <c r="BB18" s="19"/>
      <c r="BC18" s="33"/>
      <c r="BD18" s="33"/>
      <c r="BE18" s="51"/>
      <c r="BF18" s="51"/>
      <c r="BG18" s="51"/>
      <c r="BH18" s="42"/>
      <c r="BI18" s="42"/>
      <c r="BJ18" s="42"/>
      <c r="BK18" s="42"/>
      <c r="BL18" s="41"/>
      <c r="BM18" s="42"/>
      <c r="BN18" s="41"/>
      <c r="BO18" s="47"/>
      <c r="BP18" s="41"/>
      <c r="BQ18" s="50"/>
      <c r="BR18" s="41"/>
      <c r="BS18" s="41"/>
      <c r="BT18" s="40"/>
      <c r="BU18" s="41"/>
      <c r="BV18" s="40"/>
      <c r="BW18" s="41"/>
      <c r="BX18" s="41"/>
      <c r="BY18" s="41"/>
      <c r="BZ18" s="107"/>
      <c r="CA18" s="107"/>
      <c r="CB18" s="41"/>
      <c r="CC18" s="99"/>
      <c r="CD18" s="177"/>
      <c r="CE18" s="177"/>
      <c r="CF18" s="41"/>
      <c r="CG18" s="99"/>
      <c r="CH18" s="155"/>
      <c r="CI18" s="156"/>
      <c r="CJ18" s="144"/>
      <c r="CK18" s="165"/>
      <c r="CL18" s="49"/>
      <c r="CM18" s="142"/>
      <c r="CN18" s="125"/>
      <c r="CO18" s="124"/>
      <c r="CP18" s="120"/>
      <c r="CQ18" s="91"/>
      <c r="CR18" s="91"/>
      <c r="CS18" s="149"/>
    </row>
    <row r="19" spans="1:97" s="17" customFormat="1" x14ac:dyDescent="0.25">
      <c r="A19" s="172"/>
      <c r="B19" s="15"/>
      <c r="C19" s="31"/>
      <c r="D19" s="34"/>
      <c r="E19" s="53"/>
      <c r="F19" s="34"/>
      <c r="G19" s="18"/>
      <c r="H19" s="20"/>
      <c r="I19" s="164"/>
      <c r="J19" s="37"/>
      <c r="K19" s="21"/>
      <c r="L19" s="99"/>
      <c r="M19" s="43"/>
      <c r="N19" s="43"/>
      <c r="O19" s="23"/>
      <c r="P19" s="99"/>
      <c r="Q19" s="43"/>
      <c r="R19" s="43"/>
      <c r="S19" s="99"/>
      <c r="T19" s="102"/>
      <c r="U19" s="24"/>
      <c r="V19" s="25"/>
      <c r="W19" s="130"/>
      <c r="X19" s="48"/>
      <c r="Y19" s="48"/>
      <c r="Z19" s="130"/>
      <c r="AA19" s="48"/>
      <c r="AB19" s="45"/>
      <c r="AC19" s="45"/>
      <c r="AD19" s="45"/>
      <c r="AE19" s="45"/>
      <c r="AF19" s="46"/>
      <c r="AG19" s="99"/>
      <c r="AH19" s="97"/>
      <c r="AI19" s="46"/>
      <c r="AJ19" s="46"/>
      <c r="AK19" s="46"/>
      <c r="AL19" s="46"/>
      <c r="AM19" s="99"/>
      <c r="AN19" s="97"/>
      <c r="AO19" s="46"/>
      <c r="AP19" s="46"/>
      <c r="AQ19" s="46"/>
      <c r="AR19" s="46"/>
      <c r="AS19" s="99"/>
      <c r="AT19" s="26"/>
      <c r="AU19" s="26"/>
      <c r="AV19" s="26"/>
      <c r="AW19" s="26"/>
      <c r="AX19" s="28"/>
      <c r="AY19" s="99"/>
      <c r="AZ19" s="33"/>
      <c r="BA19" s="33"/>
      <c r="BB19" s="19"/>
      <c r="BC19" s="33"/>
      <c r="BD19" s="33"/>
      <c r="BE19" s="51"/>
      <c r="BF19" s="51"/>
      <c r="BG19" s="51"/>
      <c r="BH19" s="42"/>
      <c r="BI19" s="42"/>
      <c r="BJ19" s="42"/>
      <c r="BK19" s="42"/>
      <c r="BL19" s="41"/>
      <c r="BM19" s="42"/>
      <c r="BN19" s="41"/>
      <c r="BO19" s="47"/>
      <c r="BP19" s="41"/>
      <c r="BQ19" s="50"/>
      <c r="BR19" s="41"/>
      <c r="BS19" s="41"/>
      <c r="BT19" s="40"/>
      <c r="BU19" s="41"/>
      <c r="BV19" s="40"/>
      <c r="BW19" s="41"/>
      <c r="BX19" s="41"/>
      <c r="BY19" s="41"/>
      <c r="BZ19" s="107"/>
      <c r="CA19" s="107"/>
      <c r="CB19" s="41"/>
      <c r="CC19" s="99"/>
      <c r="CD19" s="177"/>
      <c r="CE19" s="177"/>
      <c r="CF19" s="41"/>
      <c r="CG19" s="99"/>
      <c r="CH19" s="155"/>
      <c r="CI19" s="156"/>
      <c r="CJ19" s="144"/>
      <c r="CK19" s="165"/>
      <c r="CL19" s="49"/>
      <c r="CM19" s="142"/>
      <c r="CN19" s="125"/>
      <c r="CO19" s="124"/>
      <c r="CP19" s="120"/>
      <c r="CQ19" s="91"/>
      <c r="CR19" s="91"/>
      <c r="CS19" s="149"/>
    </row>
    <row r="20" spans="1:97" s="17" customFormat="1" x14ac:dyDescent="0.25">
      <c r="A20" s="172"/>
      <c r="B20" s="15"/>
      <c r="C20" s="31"/>
      <c r="D20" s="34"/>
      <c r="E20" s="53"/>
      <c r="F20" s="175"/>
      <c r="G20" s="18"/>
      <c r="H20" s="20"/>
      <c r="I20" s="164"/>
      <c r="J20" s="37"/>
      <c r="K20" s="21"/>
      <c r="L20" s="99"/>
      <c r="M20" s="43"/>
      <c r="N20" s="43"/>
      <c r="O20" s="23"/>
      <c r="P20" s="99"/>
      <c r="Q20" s="22"/>
      <c r="R20" s="44"/>
      <c r="S20" s="99"/>
      <c r="T20" s="102"/>
      <c r="U20" s="24"/>
      <c r="V20" s="25"/>
      <c r="W20" s="130"/>
      <c r="X20" s="48"/>
      <c r="Y20" s="48"/>
      <c r="Z20" s="130"/>
      <c r="AA20" s="48"/>
      <c r="AB20" s="45"/>
      <c r="AC20" s="45"/>
      <c r="AD20" s="45"/>
      <c r="AE20" s="45"/>
      <c r="AF20" s="46"/>
      <c r="AG20" s="99"/>
      <c r="AH20" s="97"/>
      <c r="AI20" s="45"/>
      <c r="AJ20" s="45"/>
      <c r="AK20" s="45"/>
      <c r="AL20" s="46"/>
      <c r="AM20" s="99"/>
      <c r="AN20" s="97"/>
      <c r="AO20" s="46"/>
      <c r="AP20" s="46"/>
      <c r="AQ20" s="46"/>
      <c r="AR20" s="46"/>
      <c r="AS20" s="99"/>
      <c r="AT20" s="26"/>
      <c r="AU20" s="26"/>
      <c r="AV20" s="26"/>
      <c r="AW20" s="26"/>
      <c r="AX20" s="28"/>
      <c r="AY20" s="99"/>
      <c r="AZ20" s="33"/>
      <c r="BA20" s="33"/>
      <c r="BB20" s="19"/>
      <c r="BC20" s="33"/>
      <c r="BD20" s="33"/>
      <c r="BE20" s="51"/>
      <c r="BF20" s="51"/>
      <c r="BG20" s="51"/>
      <c r="BH20" s="42"/>
      <c r="BI20" s="42"/>
      <c r="BJ20" s="42"/>
      <c r="BK20" s="42"/>
      <c r="BL20" s="41"/>
      <c r="BM20" s="42"/>
      <c r="BN20" s="41"/>
      <c r="BO20" s="47"/>
      <c r="BP20" s="41"/>
      <c r="BQ20" s="50"/>
      <c r="BR20" s="41"/>
      <c r="BS20" s="41"/>
      <c r="BT20" s="181"/>
      <c r="BU20" s="41"/>
      <c r="BV20" s="40"/>
      <c r="BW20" s="41"/>
      <c r="BX20" s="41"/>
      <c r="BY20" s="41"/>
      <c r="BZ20" s="107"/>
      <c r="CA20" s="107"/>
      <c r="CB20" s="41"/>
      <c r="CC20" s="99"/>
      <c r="CD20" s="177"/>
      <c r="CE20" s="177"/>
      <c r="CF20" s="41"/>
      <c r="CG20" s="99"/>
      <c r="CH20" s="155"/>
      <c r="CI20" s="156"/>
      <c r="CJ20" s="144"/>
      <c r="CK20" s="165"/>
      <c r="CL20" s="49"/>
      <c r="CM20" s="142"/>
      <c r="CN20" s="125"/>
      <c r="CO20" s="124"/>
      <c r="CP20" s="120"/>
      <c r="CQ20" s="91"/>
      <c r="CR20" s="91"/>
      <c r="CS20" s="149"/>
    </row>
    <row r="21" spans="1:97" s="17" customFormat="1" x14ac:dyDescent="0.25">
      <c r="A21" s="172"/>
      <c r="B21" s="15"/>
      <c r="C21" s="31"/>
      <c r="D21" s="34"/>
      <c r="E21" s="53"/>
      <c r="F21" s="34"/>
      <c r="G21" s="18"/>
      <c r="H21" s="20"/>
      <c r="I21" s="164"/>
      <c r="J21" s="37"/>
      <c r="K21" s="21"/>
      <c r="L21" s="99"/>
      <c r="M21" s="43"/>
      <c r="N21" s="43"/>
      <c r="O21" s="23"/>
      <c r="P21" s="99"/>
      <c r="Q21" s="22"/>
      <c r="R21" s="44"/>
      <c r="S21" s="99"/>
      <c r="T21" s="102"/>
      <c r="U21" s="24"/>
      <c r="V21" s="25"/>
      <c r="W21" s="130"/>
      <c r="X21" s="48"/>
      <c r="Y21" s="48"/>
      <c r="Z21" s="130"/>
      <c r="AA21" s="48"/>
      <c r="AB21" s="45"/>
      <c r="AC21" s="45"/>
      <c r="AD21" s="45"/>
      <c r="AE21" s="45"/>
      <c r="AF21" s="46"/>
      <c r="AG21" s="99"/>
      <c r="AH21" s="97"/>
      <c r="AI21" s="46"/>
      <c r="AJ21" s="46"/>
      <c r="AK21" s="46"/>
      <c r="AL21" s="46"/>
      <c r="AM21" s="99"/>
      <c r="AN21" s="97"/>
      <c r="AO21" s="46"/>
      <c r="AP21" s="46"/>
      <c r="AQ21" s="46"/>
      <c r="AR21" s="46"/>
      <c r="AS21" s="99"/>
      <c r="AT21" s="26"/>
      <c r="AU21" s="26"/>
      <c r="AV21" s="26"/>
      <c r="AW21" s="26"/>
      <c r="AX21" s="28"/>
      <c r="AY21" s="99"/>
      <c r="AZ21" s="33"/>
      <c r="BA21" s="33"/>
      <c r="BB21" s="19"/>
      <c r="BC21" s="33"/>
      <c r="BD21" s="33"/>
      <c r="BE21" s="51"/>
      <c r="BF21" s="51"/>
      <c r="BG21" s="51"/>
      <c r="BH21" s="42"/>
      <c r="BI21" s="42"/>
      <c r="BJ21" s="42"/>
      <c r="BK21" s="42"/>
      <c r="BL21" s="41"/>
      <c r="BM21" s="42"/>
      <c r="BN21" s="41"/>
      <c r="BO21" s="47"/>
      <c r="BP21" s="41"/>
      <c r="BQ21" s="50"/>
      <c r="BR21" s="41"/>
      <c r="BS21" s="41"/>
      <c r="BT21" s="40"/>
      <c r="BU21" s="41"/>
      <c r="BV21" s="40"/>
      <c r="BW21" s="41"/>
      <c r="BX21" s="41"/>
      <c r="BY21" s="41"/>
      <c r="BZ21" s="107"/>
      <c r="CA21" s="107"/>
      <c r="CB21" s="41"/>
      <c r="CC21" s="99"/>
      <c r="CD21" s="177"/>
      <c r="CE21" s="177"/>
      <c r="CF21" s="41"/>
      <c r="CG21" s="99"/>
      <c r="CH21" s="155"/>
      <c r="CI21" s="156"/>
      <c r="CJ21" s="144"/>
      <c r="CK21" s="165"/>
      <c r="CL21" s="49"/>
      <c r="CM21" s="142"/>
      <c r="CN21" s="125"/>
      <c r="CO21" s="91"/>
      <c r="CP21" s="120"/>
      <c r="CQ21" s="91"/>
      <c r="CR21" s="91"/>
      <c r="CS21" s="149"/>
    </row>
    <row r="22" spans="1:97" s="17" customFormat="1" ht="126" customHeight="1" x14ac:dyDescent="0.25">
      <c r="A22" s="172"/>
      <c r="B22" s="15"/>
      <c r="C22" s="31"/>
      <c r="D22" s="34"/>
      <c r="E22" s="53"/>
      <c r="F22" s="34"/>
      <c r="G22" s="18"/>
      <c r="H22" s="20"/>
      <c r="I22" s="164"/>
      <c r="J22" s="37"/>
      <c r="K22" s="21"/>
      <c r="L22" s="99"/>
      <c r="M22" s="43"/>
      <c r="N22" s="43"/>
      <c r="O22" s="23"/>
      <c r="P22" s="99"/>
      <c r="Q22" s="22"/>
      <c r="R22" s="44"/>
      <c r="S22" s="99"/>
      <c r="T22" s="102"/>
      <c r="U22" s="24"/>
      <c r="V22" s="25"/>
      <c r="W22" s="130"/>
      <c r="X22" s="48"/>
      <c r="Y22" s="48"/>
      <c r="Z22" s="130"/>
      <c r="AA22" s="48"/>
      <c r="AB22" s="45"/>
      <c r="AC22" s="45"/>
      <c r="AD22" s="45"/>
      <c r="AE22" s="45"/>
      <c r="AF22" s="46"/>
      <c r="AG22" s="99"/>
      <c r="AH22" s="97"/>
      <c r="AI22" s="46"/>
      <c r="AJ22" s="46"/>
      <c r="AK22" s="46"/>
      <c r="AL22" s="46"/>
      <c r="AM22" s="99"/>
      <c r="AN22" s="97"/>
      <c r="AO22" s="46"/>
      <c r="AP22" s="46"/>
      <c r="AQ22" s="46"/>
      <c r="AR22" s="46"/>
      <c r="AS22" s="99"/>
      <c r="AT22" s="26"/>
      <c r="AU22" s="26"/>
      <c r="AV22" s="26"/>
      <c r="AW22" s="26"/>
      <c r="AX22" s="28"/>
      <c r="AY22" s="99"/>
      <c r="AZ22" s="33"/>
      <c r="BA22" s="33"/>
      <c r="BB22" s="19"/>
      <c r="BC22" s="33"/>
      <c r="BD22" s="33"/>
      <c r="BE22" s="51"/>
      <c r="BF22" s="51"/>
      <c r="BG22" s="51"/>
      <c r="BH22" s="42"/>
      <c r="BI22" s="42"/>
      <c r="BJ22" s="42"/>
      <c r="BK22" s="42"/>
      <c r="BL22" s="41"/>
      <c r="BM22" s="42"/>
      <c r="BN22" s="41"/>
      <c r="BO22" s="47"/>
      <c r="BP22" s="41"/>
      <c r="BQ22" s="50"/>
      <c r="BR22" s="41"/>
      <c r="BS22" s="41"/>
      <c r="BT22" s="40"/>
      <c r="BU22" s="41"/>
      <c r="BV22" s="40"/>
      <c r="BW22" s="41"/>
      <c r="BX22" s="41"/>
      <c r="BY22" s="41"/>
      <c r="BZ22" s="107"/>
      <c r="CA22" s="107"/>
      <c r="CB22" s="41"/>
      <c r="CC22" s="99"/>
      <c r="CD22" s="177"/>
      <c r="CE22" s="177"/>
      <c r="CF22" s="41"/>
      <c r="CG22" s="99"/>
      <c r="CH22" s="155"/>
      <c r="CI22" s="156"/>
      <c r="CJ22" s="144"/>
      <c r="CK22" s="165"/>
      <c r="CL22" s="49"/>
      <c r="CM22" s="142"/>
      <c r="CN22" s="87"/>
      <c r="CO22" s="124"/>
      <c r="CP22" s="120"/>
      <c r="CQ22" s="91"/>
      <c r="CR22" s="91"/>
      <c r="CS22" s="149"/>
    </row>
    <row r="23" spans="1:97" s="17" customFormat="1" x14ac:dyDescent="0.25">
      <c r="A23" s="172"/>
      <c r="B23" s="15"/>
      <c r="C23" s="31"/>
      <c r="D23" s="34"/>
      <c r="E23" s="53"/>
      <c r="F23" s="34"/>
      <c r="G23" s="18"/>
      <c r="H23" s="20"/>
      <c r="I23" s="164"/>
      <c r="J23" s="37"/>
      <c r="K23" s="21"/>
      <c r="L23" s="99"/>
      <c r="M23" s="43"/>
      <c r="N23" s="43"/>
      <c r="O23" s="23"/>
      <c r="P23" s="99"/>
      <c r="Q23" s="22"/>
      <c r="R23" s="44"/>
      <c r="S23" s="99"/>
      <c r="T23" s="102"/>
      <c r="U23" s="24"/>
      <c r="V23" s="25"/>
      <c r="W23" s="130"/>
      <c r="X23" s="48"/>
      <c r="Y23" s="48"/>
      <c r="Z23" s="130"/>
      <c r="AA23" s="48"/>
      <c r="AB23" s="45"/>
      <c r="AC23" s="45"/>
      <c r="AD23" s="45"/>
      <c r="AE23" s="45"/>
      <c r="AF23" s="46"/>
      <c r="AG23" s="99"/>
      <c r="AH23" s="97"/>
      <c r="AI23" s="46"/>
      <c r="AJ23" s="46"/>
      <c r="AK23" s="46"/>
      <c r="AL23" s="46"/>
      <c r="AM23" s="99"/>
      <c r="AN23" s="97"/>
      <c r="AO23" s="46"/>
      <c r="AP23" s="46"/>
      <c r="AQ23" s="46"/>
      <c r="AR23" s="46"/>
      <c r="AS23" s="99"/>
      <c r="AT23" s="26"/>
      <c r="AU23" s="26"/>
      <c r="AV23" s="26"/>
      <c r="AW23" s="26"/>
      <c r="AX23" s="28"/>
      <c r="AY23" s="99"/>
      <c r="AZ23" s="33"/>
      <c r="BA23" s="33"/>
      <c r="BB23" s="19"/>
      <c r="BC23" s="33"/>
      <c r="BD23" s="33"/>
      <c r="BE23" s="51"/>
      <c r="BF23" s="51"/>
      <c r="BG23" s="51"/>
      <c r="BH23" s="42"/>
      <c r="BI23" s="42"/>
      <c r="BJ23" s="42"/>
      <c r="BK23" s="42"/>
      <c r="BL23" s="41"/>
      <c r="BM23" s="42"/>
      <c r="BN23" s="41"/>
      <c r="BO23" s="47"/>
      <c r="BP23" s="41"/>
      <c r="BQ23" s="50"/>
      <c r="BR23" s="41"/>
      <c r="BS23" s="41"/>
      <c r="BT23" s="40"/>
      <c r="BU23" s="41"/>
      <c r="BV23" s="40"/>
      <c r="BW23" s="41"/>
      <c r="BX23" s="41"/>
      <c r="BY23" s="41"/>
      <c r="BZ23" s="107"/>
      <c r="CA23" s="107"/>
      <c r="CB23" s="41"/>
      <c r="CC23" s="99"/>
      <c r="CD23" s="177"/>
      <c r="CE23" s="177"/>
      <c r="CF23" s="41"/>
      <c r="CG23" s="99"/>
      <c r="CH23" s="155"/>
      <c r="CI23" s="156"/>
      <c r="CJ23" s="144"/>
      <c r="CK23" s="165"/>
      <c r="CL23" s="49"/>
      <c r="CM23" s="142"/>
      <c r="CN23" s="125"/>
      <c r="CO23" s="124"/>
      <c r="CP23" s="120"/>
      <c r="CQ23" s="91"/>
      <c r="CR23" s="91"/>
      <c r="CS23" s="149"/>
    </row>
    <row r="24" spans="1:97" s="17" customFormat="1" x14ac:dyDescent="0.25">
      <c r="A24" s="172"/>
      <c r="B24" s="15"/>
      <c r="C24" s="31"/>
      <c r="D24" s="34"/>
      <c r="E24" s="53"/>
      <c r="F24" s="34"/>
      <c r="G24" s="18"/>
      <c r="H24" s="20"/>
      <c r="I24" s="164"/>
      <c r="J24" s="37"/>
      <c r="K24" s="21"/>
      <c r="L24" s="99"/>
      <c r="M24" s="43"/>
      <c r="N24" s="43"/>
      <c r="O24" s="23"/>
      <c r="P24" s="99"/>
      <c r="Q24" s="43"/>
      <c r="R24" s="43"/>
      <c r="S24" s="99"/>
      <c r="T24" s="102"/>
      <c r="U24" s="24"/>
      <c r="V24" s="25"/>
      <c r="W24" s="130"/>
      <c r="X24" s="48"/>
      <c r="Y24" s="48"/>
      <c r="Z24" s="130"/>
      <c r="AA24" s="48"/>
      <c r="AB24" s="45"/>
      <c r="AC24" s="45"/>
      <c r="AD24" s="45"/>
      <c r="AE24" s="45"/>
      <c r="AF24" s="46"/>
      <c r="AG24" s="99"/>
      <c r="AH24" s="97"/>
      <c r="AI24" s="45"/>
      <c r="AJ24" s="45"/>
      <c r="AK24" s="45"/>
      <c r="AL24" s="46"/>
      <c r="AM24" s="99"/>
      <c r="AN24" s="97"/>
      <c r="AO24" s="46"/>
      <c r="AP24" s="46"/>
      <c r="AQ24" s="46"/>
      <c r="AR24" s="46"/>
      <c r="AS24" s="99"/>
      <c r="AT24" s="26"/>
      <c r="AU24" s="26"/>
      <c r="AV24" s="26"/>
      <c r="AW24" s="26"/>
      <c r="AX24" s="28"/>
      <c r="AY24" s="99"/>
      <c r="AZ24" s="33"/>
      <c r="BA24" s="33"/>
      <c r="BB24" s="19"/>
      <c r="BC24" s="33"/>
      <c r="BD24" s="33"/>
      <c r="BE24" s="51"/>
      <c r="BF24" s="51"/>
      <c r="BG24" s="51"/>
      <c r="BH24" s="42"/>
      <c r="BI24" s="42"/>
      <c r="BJ24" s="42"/>
      <c r="BK24" s="42"/>
      <c r="BL24" s="41"/>
      <c r="BM24" s="42"/>
      <c r="BN24" s="41"/>
      <c r="BO24" s="47"/>
      <c r="BP24" s="41"/>
      <c r="BQ24" s="50"/>
      <c r="BR24" s="41"/>
      <c r="BS24" s="41"/>
      <c r="BT24" s="40"/>
      <c r="BU24" s="41"/>
      <c r="BV24" s="40"/>
      <c r="BW24" s="41"/>
      <c r="BX24" s="41"/>
      <c r="BY24" s="41"/>
      <c r="BZ24" s="107"/>
      <c r="CA24" s="107"/>
      <c r="CB24" s="41"/>
      <c r="CC24" s="99"/>
      <c r="CD24" s="177"/>
      <c r="CE24" s="177"/>
      <c r="CF24" s="41"/>
      <c r="CG24" s="99"/>
      <c r="CH24" s="155"/>
      <c r="CI24" s="156"/>
      <c r="CJ24" s="144"/>
      <c r="CK24" s="165"/>
      <c r="CL24" s="49"/>
      <c r="CM24" s="142"/>
      <c r="CN24" s="87"/>
      <c r="CO24" s="91"/>
      <c r="CP24" s="120"/>
      <c r="CQ24" s="91"/>
      <c r="CR24" s="91"/>
      <c r="CS24" s="149"/>
    </row>
    <row r="25" spans="1:97" s="17" customFormat="1" x14ac:dyDescent="0.25">
      <c r="A25" s="172"/>
      <c r="B25" s="15"/>
      <c r="C25" s="31"/>
      <c r="D25" s="34"/>
      <c r="E25" s="53"/>
      <c r="F25" s="35"/>
      <c r="G25" s="18"/>
      <c r="H25" s="20"/>
      <c r="I25" s="164"/>
      <c r="J25" s="37"/>
      <c r="K25" s="21"/>
      <c r="L25" s="99"/>
      <c r="M25" s="43"/>
      <c r="N25" s="43"/>
      <c r="O25" s="23"/>
      <c r="P25" s="99"/>
      <c r="Q25" s="43"/>
      <c r="R25" s="44"/>
      <c r="S25" s="99"/>
      <c r="T25" s="102"/>
      <c r="U25" s="24"/>
      <c r="V25" s="25"/>
      <c r="W25" s="130"/>
      <c r="X25" s="48"/>
      <c r="Y25" s="48"/>
      <c r="Z25" s="130"/>
      <c r="AA25" s="48"/>
      <c r="AB25" s="45"/>
      <c r="AC25" s="26"/>
      <c r="AD25" s="26"/>
      <c r="AE25" s="26"/>
      <c r="AF25" s="28"/>
      <c r="AG25" s="99"/>
      <c r="AH25" s="97"/>
      <c r="AI25" s="46"/>
      <c r="AJ25" s="46"/>
      <c r="AK25" s="46"/>
      <c r="AL25" s="46"/>
      <c r="AM25" s="99"/>
      <c r="AN25" s="97"/>
      <c r="AO25" s="46"/>
      <c r="AP25" s="46"/>
      <c r="AQ25" s="46"/>
      <c r="AR25" s="46"/>
      <c r="AS25" s="99"/>
      <c r="AT25" s="26"/>
      <c r="AU25" s="26"/>
      <c r="AV25" s="26"/>
      <c r="AW25" s="26"/>
      <c r="AX25" s="28"/>
      <c r="AY25" s="99"/>
      <c r="AZ25" s="33"/>
      <c r="BA25" s="33"/>
      <c r="BB25" s="19"/>
      <c r="BC25" s="33"/>
      <c r="BD25" s="33"/>
      <c r="BE25" s="42"/>
      <c r="BF25" s="42"/>
      <c r="BG25" s="42"/>
      <c r="BH25" s="42"/>
      <c r="BI25" s="42"/>
      <c r="BJ25" s="42"/>
      <c r="BK25" s="42"/>
      <c r="BL25" s="41"/>
      <c r="BM25" s="42"/>
      <c r="BN25" s="38"/>
      <c r="BO25" s="39"/>
      <c r="BP25" s="41"/>
      <c r="BQ25" s="40"/>
      <c r="BR25" s="41"/>
      <c r="BS25" s="41"/>
      <c r="BT25" s="40"/>
      <c r="BU25" s="41"/>
      <c r="BV25" s="40"/>
      <c r="BW25" s="41"/>
      <c r="BX25" s="41"/>
      <c r="BY25" s="41"/>
      <c r="BZ25" s="107"/>
      <c r="CA25" s="107"/>
      <c r="CB25" s="41"/>
      <c r="CC25" s="99"/>
      <c r="CD25" s="177"/>
      <c r="CE25" s="177"/>
      <c r="CF25" s="41"/>
      <c r="CG25" s="99"/>
      <c r="CH25" s="155"/>
      <c r="CI25" s="156"/>
      <c r="CJ25" s="144"/>
      <c r="CK25" s="165"/>
      <c r="CL25" s="49"/>
      <c r="CM25" s="142"/>
      <c r="CN25" s="125"/>
      <c r="CO25" s="124"/>
      <c r="CP25" s="126"/>
      <c r="CQ25" s="91"/>
      <c r="CR25" s="91"/>
      <c r="CS25" s="149"/>
    </row>
    <row r="26" spans="1:97" s="17" customFormat="1" x14ac:dyDescent="0.25">
      <c r="A26" s="172"/>
      <c r="B26" s="15"/>
      <c r="C26" s="31"/>
      <c r="D26" s="34"/>
      <c r="E26" s="53"/>
      <c r="F26" s="34"/>
      <c r="G26" s="18"/>
      <c r="H26" s="20"/>
      <c r="I26" s="164"/>
      <c r="J26" s="37"/>
      <c r="K26" s="21"/>
      <c r="L26" s="99"/>
      <c r="M26" s="43"/>
      <c r="N26" s="43"/>
      <c r="O26" s="23"/>
      <c r="P26" s="99"/>
      <c r="Q26" s="43"/>
      <c r="R26" s="44"/>
      <c r="S26" s="99"/>
      <c r="T26" s="102"/>
      <c r="U26" s="24"/>
      <c r="V26" s="25"/>
      <c r="W26" s="130"/>
      <c r="X26" s="48"/>
      <c r="Y26" s="48"/>
      <c r="Z26" s="130"/>
      <c r="AA26" s="48"/>
      <c r="AB26" s="45"/>
      <c r="AC26" s="45"/>
      <c r="AD26" s="45"/>
      <c r="AE26" s="45"/>
      <c r="AF26" s="46"/>
      <c r="AG26" s="99"/>
      <c r="AH26" s="97"/>
      <c r="AI26" s="46"/>
      <c r="AJ26" s="46"/>
      <c r="AK26" s="46"/>
      <c r="AL26" s="46"/>
      <c r="AM26" s="99"/>
      <c r="AN26" s="97"/>
      <c r="AO26" s="46"/>
      <c r="AP26" s="46"/>
      <c r="AQ26" s="46"/>
      <c r="AR26" s="46"/>
      <c r="AS26" s="99"/>
      <c r="AT26" s="26"/>
      <c r="AU26" s="26"/>
      <c r="AV26" s="26"/>
      <c r="AW26" s="26"/>
      <c r="AX26" s="28"/>
      <c r="AY26" s="99"/>
      <c r="AZ26" s="33"/>
      <c r="BA26" s="33"/>
      <c r="BB26" s="19"/>
      <c r="BC26" s="33"/>
      <c r="BD26" s="33"/>
      <c r="BE26" s="51"/>
      <c r="BF26" s="51"/>
      <c r="BG26" s="51"/>
      <c r="BH26" s="42"/>
      <c r="BI26" s="42"/>
      <c r="BJ26" s="42"/>
      <c r="BK26" s="42"/>
      <c r="BL26" s="41"/>
      <c r="BM26" s="42"/>
      <c r="BN26" s="41"/>
      <c r="BO26" s="47"/>
      <c r="BP26" s="41"/>
      <c r="BQ26" s="50"/>
      <c r="BR26" s="41"/>
      <c r="BS26" s="41"/>
      <c r="BT26" s="40"/>
      <c r="BU26" s="41"/>
      <c r="BV26" s="40"/>
      <c r="BW26" s="41"/>
      <c r="BX26" s="41"/>
      <c r="BY26" s="41"/>
      <c r="BZ26" s="107"/>
      <c r="CA26" s="107"/>
      <c r="CB26" s="41"/>
      <c r="CC26" s="99"/>
      <c r="CD26" s="177"/>
      <c r="CE26" s="177"/>
      <c r="CF26" s="41"/>
      <c r="CG26" s="99"/>
      <c r="CH26" s="155"/>
      <c r="CI26" s="156"/>
      <c r="CJ26" s="144"/>
      <c r="CK26" s="165"/>
      <c r="CL26" s="49"/>
      <c r="CM26" s="142"/>
      <c r="CN26" s="87"/>
      <c r="CO26" s="91"/>
      <c r="CP26" s="120"/>
      <c r="CQ26" s="91"/>
      <c r="CR26" s="91"/>
      <c r="CS26" s="149"/>
    </row>
    <row r="27" spans="1:97" s="17" customFormat="1" x14ac:dyDescent="0.25">
      <c r="A27" s="172"/>
      <c r="B27" s="15"/>
      <c r="C27" s="31"/>
      <c r="D27" s="34"/>
      <c r="E27" s="53"/>
      <c r="F27" s="34"/>
      <c r="G27" s="18"/>
      <c r="H27" s="20"/>
      <c r="I27" s="164"/>
      <c r="J27" s="37"/>
      <c r="K27" s="21"/>
      <c r="L27" s="99"/>
      <c r="M27" s="43"/>
      <c r="N27" s="43"/>
      <c r="O27" s="23"/>
      <c r="P27" s="99"/>
      <c r="Q27" s="43"/>
      <c r="R27" s="44"/>
      <c r="S27" s="99"/>
      <c r="T27" s="102"/>
      <c r="U27" s="24"/>
      <c r="V27" s="25"/>
      <c r="W27" s="130"/>
      <c r="X27" s="48"/>
      <c r="Y27" s="48"/>
      <c r="Z27" s="130"/>
      <c r="AA27" s="48"/>
      <c r="AB27" s="45"/>
      <c r="AC27" s="45"/>
      <c r="AD27" s="45"/>
      <c r="AE27" s="45"/>
      <c r="AF27" s="46"/>
      <c r="AG27" s="99"/>
      <c r="AH27" s="97"/>
      <c r="AI27" s="46"/>
      <c r="AJ27" s="46"/>
      <c r="AK27" s="46"/>
      <c r="AL27" s="46"/>
      <c r="AM27" s="99"/>
      <c r="AN27" s="97"/>
      <c r="AO27" s="46"/>
      <c r="AP27" s="46"/>
      <c r="AQ27" s="46"/>
      <c r="AR27" s="46"/>
      <c r="AS27" s="99"/>
      <c r="AT27" s="26"/>
      <c r="AU27" s="26"/>
      <c r="AV27" s="26"/>
      <c r="AW27" s="26"/>
      <c r="AX27" s="28"/>
      <c r="AY27" s="99"/>
      <c r="AZ27" s="33"/>
      <c r="BA27" s="33"/>
      <c r="BB27" s="19"/>
      <c r="BC27" s="33"/>
      <c r="BD27" s="33"/>
      <c r="BE27" s="51"/>
      <c r="BF27" s="51"/>
      <c r="BG27" s="51"/>
      <c r="BH27" s="42"/>
      <c r="BI27" s="42"/>
      <c r="BJ27" s="42"/>
      <c r="BK27" s="42"/>
      <c r="BL27" s="41"/>
      <c r="BM27" s="42"/>
      <c r="BN27" s="41"/>
      <c r="BO27" s="47"/>
      <c r="BP27" s="41"/>
      <c r="BQ27" s="50"/>
      <c r="BR27" s="41"/>
      <c r="BS27" s="41"/>
      <c r="BT27" s="40"/>
      <c r="BU27" s="41"/>
      <c r="BV27" s="40"/>
      <c r="BW27" s="41"/>
      <c r="BX27" s="41"/>
      <c r="BY27" s="41"/>
      <c r="BZ27" s="107"/>
      <c r="CA27" s="107"/>
      <c r="CB27" s="41"/>
      <c r="CC27" s="99"/>
      <c r="CD27" s="177"/>
      <c r="CE27" s="177"/>
      <c r="CF27" s="41"/>
      <c r="CG27" s="99"/>
      <c r="CH27" s="155"/>
      <c r="CI27" s="156"/>
      <c r="CJ27" s="144"/>
      <c r="CK27" s="165"/>
      <c r="CL27" s="49"/>
      <c r="CM27" s="142"/>
      <c r="CN27" s="125"/>
      <c r="CO27" s="124"/>
      <c r="CP27" s="120"/>
      <c r="CQ27" s="91"/>
      <c r="CR27" s="91"/>
      <c r="CS27" s="149"/>
    </row>
    <row r="28" spans="1:97" s="17" customFormat="1" x14ac:dyDescent="0.25">
      <c r="A28" s="172"/>
      <c r="B28" s="15"/>
      <c r="C28" s="31"/>
      <c r="D28" s="34"/>
      <c r="E28" s="53"/>
      <c r="F28" s="34"/>
      <c r="G28" s="18"/>
      <c r="H28" s="20"/>
      <c r="I28" s="164"/>
      <c r="J28" s="37"/>
      <c r="K28" s="21"/>
      <c r="L28" s="99"/>
      <c r="M28" s="43"/>
      <c r="N28" s="43"/>
      <c r="O28" s="23"/>
      <c r="P28" s="99"/>
      <c r="Q28" s="43"/>
      <c r="R28" s="43"/>
      <c r="S28" s="99"/>
      <c r="T28" s="102"/>
      <c r="U28" s="24"/>
      <c r="V28" s="25"/>
      <c r="W28" s="130"/>
      <c r="X28" s="48"/>
      <c r="Y28" s="48"/>
      <c r="Z28" s="130"/>
      <c r="AA28" s="48"/>
      <c r="AB28" s="45"/>
      <c r="AC28" s="45"/>
      <c r="AD28" s="45"/>
      <c r="AE28" s="45"/>
      <c r="AF28" s="46"/>
      <c r="AG28" s="99"/>
      <c r="AH28" s="97"/>
      <c r="AI28" s="46"/>
      <c r="AJ28" s="46"/>
      <c r="AK28" s="46"/>
      <c r="AL28" s="46"/>
      <c r="AM28" s="99"/>
      <c r="AN28" s="97"/>
      <c r="AO28" s="46"/>
      <c r="AP28" s="46"/>
      <c r="AQ28" s="46"/>
      <c r="AR28" s="46"/>
      <c r="AS28" s="99"/>
      <c r="AT28" s="26"/>
      <c r="AU28" s="26"/>
      <c r="AV28" s="26"/>
      <c r="AW28" s="26"/>
      <c r="AX28" s="28"/>
      <c r="AY28" s="99"/>
      <c r="AZ28" s="33"/>
      <c r="BA28" s="33"/>
      <c r="BB28" s="19"/>
      <c r="BC28" s="33"/>
      <c r="BD28" s="33"/>
      <c r="BE28" s="51"/>
      <c r="BF28" s="51"/>
      <c r="BG28" s="51"/>
      <c r="BH28" s="42"/>
      <c r="BI28" s="42"/>
      <c r="BJ28" s="42"/>
      <c r="BK28" s="42"/>
      <c r="BL28" s="41"/>
      <c r="BM28" s="42"/>
      <c r="BN28" s="41"/>
      <c r="BO28" s="47"/>
      <c r="BP28" s="41"/>
      <c r="BQ28" s="50"/>
      <c r="BR28" s="41"/>
      <c r="BS28" s="41"/>
      <c r="BT28" s="40"/>
      <c r="BU28" s="41"/>
      <c r="BV28" s="40"/>
      <c r="BW28" s="41"/>
      <c r="BX28" s="41"/>
      <c r="BY28" s="41"/>
      <c r="BZ28" s="107"/>
      <c r="CA28" s="107"/>
      <c r="CB28" s="41"/>
      <c r="CC28" s="99"/>
      <c r="CD28" s="177"/>
      <c r="CE28" s="177"/>
      <c r="CF28" s="41"/>
      <c r="CG28" s="99"/>
      <c r="CH28" s="155"/>
      <c r="CI28" s="156"/>
      <c r="CJ28" s="144"/>
      <c r="CK28" s="165"/>
      <c r="CL28" s="49"/>
      <c r="CM28" s="142"/>
      <c r="CN28" s="125"/>
      <c r="CO28" s="91"/>
      <c r="CP28" s="90"/>
      <c r="CQ28" s="91"/>
      <c r="CR28" s="91"/>
      <c r="CS28" s="149"/>
    </row>
    <row r="29" spans="1:97" s="17" customFormat="1" x14ac:dyDescent="0.25">
      <c r="A29" s="172"/>
      <c r="B29" s="15"/>
      <c r="C29" s="31"/>
      <c r="D29" s="34"/>
      <c r="E29" s="53"/>
      <c r="F29" s="34"/>
      <c r="G29" s="109"/>
      <c r="H29" s="27"/>
      <c r="I29" s="164"/>
      <c r="J29" s="116"/>
      <c r="K29" s="110"/>
      <c r="L29" s="111"/>
      <c r="M29" s="43"/>
      <c r="N29" s="43"/>
      <c r="O29" s="23"/>
      <c r="P29" s="111"/>
      <c r="Q29" s="43"/>
      <c r="R29" s="43"/>
      <c r="S29" s="111"/>
      <c r="T29" s="102"/>
      <c r="U29" s="24"/>
      <c r="V29" s="25"/>
      <c r="W29" s="130"/>
      <c r="X29" s="48"/>
      <c r="Y29" s="48"/>
      <c r="Z29" s="130"/>
      <c r="AA29" s="48"/>
      <c r="AB29" s="45"/>
      <c r="AC29" s="45"/>
      <c r="AD29" s="45"/>
      <c r="AE29" s="45"/>
      <c r="AF29" s="46"/>
      <c r="AG29" s="111"/>
      <c r="AH29" s="97"/>
      <c r="AI29" s="45"/>
      <c r="AJ29" s="45"/>
      <c r="AK29" s="45"/>
      <c r="AL29" s="46"/>
      <c r="AM29" s="111"/>
      <c r="AN29" s="97"/>
      <c r="AO29" s="46"/>
      <c r="AP29" s="97"/>
      <c r="AQ29" s="46"/>
      <c r="AR29" s="46"/>
      <c r="AS29" s="111"/>
      <c r="AT29" s="26"/>
      <c r="AU29" s="26"/>
      <c r="AV29" s="26"/>
      <c r="AW29" s="26"/>
      <c r="AX29" s="28"/>
      <c r="AY29" s="111"/>
      <c r="AZ29" s="53"/>
      <c r="BA29" s="53"/>
      <c r="BB29" s="112"/>
      <c r="BC29" s="53"/>
      <c r="BD29" s="53"/>
      <c r="BE29" s="117"/>
      <c r="BF29" s="117"/>
      <c r="BG29" s="117"/>
      <c r="BH29" s="117"/>
      <c r="BI29" s="117"/>
      <c r="BJ29" s="117"/>
      <c r="BK29" s="117"/>
      <c r="BL29" s="40"/>
      <c r="BM29" s="117"/>
      <c r="BN29" s="40"/>
      <c r="BO29" s="39"/>
      <c r="BP29" s="41"/>
      <c r="BQ29" s="40"/>
      <c r="BR29" s="40"/>
      <c r="BS29" s="40"/>
      <c r="BT29" s="40"/>
      <c r="BU29" s="40"/>
      <c r="BV29" s="40"/>
      <c r="BW29" s="40"/>
      <c r="BX29" s="40"/>
      <c r="BY29" s="41"/>
      <c r="BZ29" s="118"/>
      <c r="CA29" s="118"/>
      <c r="CB29" s="40"/>
      <c r="CC29" s="111"/>
      <c r="CD29" s="48"/>
      <c r="CE29" s="48"/>
      <c r="CF29" s="40"/>
      <c r="CG29" s="111"/>
      <c r="CH29" s="155"/>
      <c r="CI29" s="156"/>
      <c r="CJ29" s="144"/>
      <c r="CK29" s="165"/>
      <c r="CL29" s="49"/>
      <c r="CM29" s="142"/>
      <c r="CN29" s="125"/>
      <c r="CO29" s="121"/>
      <c r="CP29" s="126"/>
      <c r="CQ29" s="88"/>
      <c r="CR29" s="88"/>
      <c r="CS29" s="149"/>
    </row>
    <row r="30" spans="1:97" s="17" customFormat="1" x14ac:dyDescent="0.25">
      <c r="A30" s="172"/>
      <c r="B30" s="15"/>
      <c r="C30" s="31"/>
      <c r="D30" s="34"/>
      <c r="E30" s="53"/>
      <c r="F30" s="34"/>
      <c r="G30" s="18"/>
      <c r="H30" s="20"/>
      <c r="I30" s="164"/>
      <c r="J30" s="37"/>
      <c r="K30" s="21"/>
      <c r="L30" s="99"/>
      <c r="M30" s="43"/>
      <c r="N30" s="43"/>
      <c r="O30" s="23"/>
      <c r="P30" s="99"/>
      <c r="Q30" s="22"/>
      <c r="R30" s="44"/>
      <c r="S30" s="99"/>
      <c r="T30" s="102"/>
      <c r="U30" s="24"/>
      <c r="V30" s="25"/>
      <c r="W30" s="130"/>
      <c r="X30" s="48"/>
      <c r="Y30" s="48"/>
      <c r="Z30" s="130"/>
      <c r="AA30" s="48"/>
      <c r="AB30" s="45"/>
      <c r="AC30" s="45"/>
      <c r="AD30" s="45"/>
      <c r="AE30" s="45"/>
      <c r="AF30" s="46"/>
      <c r="AG30" s="99"/>
      <c r="AH30" s="97"/>
      <c r="AI30" s="46"/>
      <c r="AJ30" s="46"/>
      <c r="AK30" s="46"/>
      <c r="AL30" s="46"/>
      <c r="AM30" s="99"/>
      <c r="AN30" s="97"/>
      <c r="AO30" s="46"/>
      <c r="AP30" s="46"/>
      <c r="AQ30" s="46"/>
      <c r="AR30" s="46"/>
      <c r="AS30" s="99"/>
      <c r="AT30" s="26"/>
      <c r="AU30" s="26"/>
      <c r="AV30" s="26"/>
      <c r="AW30" s="26"/>
      <c r="AX30" s="28"/>
      <c r="AY30" s="99"/>
      <c r="AZ30" s="33"/>
      <c r="BA30" s="33"/>
      <c r="BB30" s="19"/>
      <c r="BC30" s="33"/>
      <c r="BD30" s="33"/>
      <c r="BE30" s="51"/>
      <c r="BF30" s="51"/>
      <c r="BG30" s="51"/>
      <c r="BH30" s="42"/>
      <c r="BI30" s="42"/>
      <c r="BJ30" s="42"/>
      <c r="BK30" s="42"/>
      <c r="BL30" s="41"/>
      <c r="BM30" s="42"/>
      <c r="BN30" s="41"/>
      <c r="BO30" s="47"/>
      <c r="BP30" s="41"/>
      <c r="BQ30" s="50"/>
      <c r="BR30" s="41"/>
      <c r="BS30" s="41"/>
      <c r="BT30" s="40"/>
      <c r="BU30" s="41"/>
      <c r="BV30" s="40"/>
      <c r="BW30" s="41"/>
      <c r="BX30" s="41"/>
      <c r="BY30" s="41"/>
      <c r="BZ30" s="107"/>
      <c r="CA30" s="107"/>
      <c r="CB30" s="41"/>
      <c r="CC30" s="99"/>
      <c r="CD30" s="177"/>
      <c r="CE30" s="177"/>
      <c r="CF30" s="41"/>
      <c r="CG30" s="99"/>
      <c r="CH30" s="155"/>
      <c r="CI30" s="156"/>
      <c r="CJ30" s="144"/>
      <c r="CK30" s="165"/>
      <c r="CL30" s="49"/>
      <c r="CM30" s="142"/>
      <c r="CN30" s="125"/>
      <c r="CO30" s="124"/>
      <c r="CP30" s="90"/>
      <c r="CQ30" s="91"/>
      <c r="CR30" s="91"/>
      <c r="CS30" s="149"/>
    </row>
    <row r="31" spans="1:97" s="17" customFormat="1" ht="115.5" customHeight="1" x14ac:dyDescent="0.25">
      <c r="A31" s="172"/>
      <c r="B31" s="15"/>
      <c r="C31" s="31"/>
      <c r="D31" s="34"/>
      <c r="E31" s="53"/>
      <c r="F31" s="34"/>
      <c r="G31" s="18"/>
      <c r="H31" s="20"/>
      <c r="I31" s="164"/>
      <c r="J31" s="37"/>
      <c r="K31" s="21"/>
      <c r="L31" s="99"/>
      <c r="M31" s="43"/>
      <c r="N31" s="43"/>
      <c r="O31" s="23"/>
      <c r="P31" s="99"/>
      <c r="Q31" s="22"/>
      <c r="R31" s="44"/>
      <c r="S31" s="99"/>
      <c r="T31" s="102"/>
      <c r="U31" s="24"/>
      <c r="V31" s="25"/>
      <c r="W31" s="130"/>
      <c r="X31" s="48"/>
      <c r="Y31" s="48"/>
      <c r="Z31" s="130"/>
      <c r="AA31" s="48"/>
      <c r="AB31" s="45"/>
      <c r="AC31" s="45"/>
      <c r="AD31" s="45"/>
      <c r="AE31" s="45"/>
      <c r="AF31" s="46"/>
      <c r="AG31" s="99"/>
      <c r="AH31" s="97"/>
      <c r="AI31" s="46"/>
      <c r="AJ31" s="46"/>
      <c r="AK31" s="46"/>
      <c r="AL31" s="46"/>
      <c r="AM31" s="99"/>
      <c r="AN31" s="97"/>
      <c r="AO31" s="46"/>
      <c r="AP31" s="46"/>
      <c r="AQ31" s="46"/>
      <c r="AR31" s="46"/>
      <c r="AS31" s="99"/>
      <c r="AT31" s="26"/>
      <c r="AU31" s="26"/>
      <c r="AV31" s="26"/>
      <c r="AW31" s="26"/>
      <c r="AX31" s="28"/>
      <c r="AY31" s="99"/>
      <c r="AZ31" s="33"/>
      <c r="BA31" s="33"/>
      <c r="BB31" s="19"/>
      <c r="BC31" s="33"/>
      <c r="BD31" s="33"/>
      <c r="BE31" s="51"/>
      <c r="BF31" s="51"/>
      <c r="BG31" s="51"/>
      <c r="BH31" s="42"/>
      <c r="BI31" s="42"/>
      <c r="BJ31" s="42"/>
      <c r="BK31" s="42"/>
      <c r="BL31" s="41"/>
      <c r="BM31" s="42"/>
      <c r="BN31" s="41"/>
      <c r="BO31" s="47"/>
      <c r="BP31" s="41"/>
      <c r="BQ31" s="50"/>
      <c r="BR31" s="41"/>
      <c r="BS31" s="41"/>
      <c r="BT31" s="40"/>
      <c r="BU31" s="41"/>
      <c r="BV31" s="40"/>
      <c r="BW31" s="41"/>
      <c r="BX31" s="41"/>
      <c r="BY31" s="41"/>
      <c r="BZ31" s="107"/>
      <c r="CA31" s="107"/>
      <c r="CB31" s="41"/>
      <c r="CC31" s="99"/>
      <c r="CD31" s="177"/>
      <c r="CE31" s="177"/>
      <c r="CF31" s="41"/>
      <c r="CG31" s="99"/>
      <c r="CH31" s="155"/>
      <c r="CI31" s="156"/>
      <c r="CJ31" s="144"/>
      <c r="CK31" s="165"/>
      <c r="CL31" s="49"/>
      <c r="CM31" s="142"/>
      <c r="CN31" s="125"/>
      <c r="CO31" s="91"/>
      <c r="CP31" s="90"/>
      <c r="CQ31" s="91"/>
      <c r="CR31" s="91"/>
      <c r="CS31" s="149"/>
    </row>
    <row r="32" spans="1:97" s="17" customFormat="1" x14ac:dyDescent="0.25">
      <c r="A32" s="172"/>
      <c r="B32" s="15"/>
      <c r="C32" s="31"/>
      <c r="D32" s="34"/>
      <c r="E32" s="53"/>
      <c r="F32" s="34"/>
      <c r="G32" s="18"/>
      <c r="H32" s="20"/>
      <c r="I32" s="164"/>
      <c r="J32" s="37"/>
      <c r="K32" s="21"/>
      <c r="L32" s="99"/>
      <c r="M32" s="43"/>
      <c r="N32" s="43"/>
      <c r="O32" s="23"/>
      <c r="P32" s="99"/>
      <c r="Q32" s="43"/>
      <c r="R32" s="43"/>
      <c r="S32" s="99"/>
      <c r="T32" s="102"/>
      <c r="U32" s="24"/>
      <c r="V32" s="25"/>
      <c r="W32" s="130"/>
      <c r="X32" s="48"/>
      <c r="Y32" s="48"/>
      <c r="Z32" s="130"/>
      <c r="AA32" s="48"/>
      <c r="AB32" s="45"/>
      <c r="AC32" s="45"/>
      <c r="AD32" s="45"/>
      <c r="AE32" s="45"/>
      <c r="AF32" s="46"/>
      <c r="AG32" s="99"/>
      <c r="AH32" s="97"/>
      <c r="AI32" s="46"/>
      <c r="AJ32" s="46"/>
      <c r="AK32" s="46"/>
      <c r="AL32" s="46"/>
      <c r="AM32" s="99"/>
      <c r="AN32" s="97"/>
      <c r="AO32" s="46"/>
      <c r="AP32" s="46"/>
      <c r="AQ32" s="46"/>
      <c r="AR32" s="46"/>
      <c r="AS32" s="99"/>
      <c r="AT32" s="26"/>
      <c r="AU32" s="26"/>
      <c r="AV32" s="26"/>
      <c r="AW32" s="26"/>
      <c r="AX32" s="28"/>
      <c r="AY32" s="99"/>
      <c r="AZ32" s="33"/>
      <c r="BA32" s="33"/>
      <c r="BB32" s="19"/>
      <c r="BC32" s="33"/>
      <c r="BD32" s="33"/>
      <c r="BE32" s="51"/>
      <c r="BF32" s="51"/>
      <c r="BG32" s="51"/>
      <c r="BH32" s="42"/>
      <c r="BI32" s="42"/>
      <c r="BJ32" s="42"/>
      <c r="BK32" s="42"/>
      <c r="BL32" s="41"/>
      <c r="BM32" s="42"/>
      <c r="BN32" s="41"/>
      <c r="BO32" s="47"/>
      <c r="BP32" s="41"/>
      <c r="BQ32" s="50"/>
      <c r="BR32" s="41"/>
      <c r="BS32" s="41"/>
      <c r="BT32" s="40"/>
      <c r="BU32" s="41"/>
      <c r="BV32" s="40"/>
      <c r="BW32" s="41"/>
      <c r="BX32" s="41"/>
      <c r="BY32" s="41"/>
      <c r="BZ32" s="107"/>
      <c r="CA32" s="107"/>
      <c r="CB32" s="41"/>
      <c r="CC32" s="99"/>
      <c r="CD32" s="177"/>
      <c r="CE32" s="177"/>
      <c r="CF32" s="41"/>
      <c r="CG32" s="99"/>
      <c r="CH32" s="155"/>
      <c r="CI32" s="156"/>
      <c r="CJ32" s="144"/>
      <c r="CK32" s="165"/>
      <c r="CL32" s="49"/>
      <c r="CM32" s="142"/>
      <c r="CN32" s="125"/>
      <c r="CO32" s="124"/>
      <c r="CP32" s="90"/>
      <c r="CQ32" s="91"/>
      <c r="CR32" s="91"/>
      <c r="CS32" s="149"/>
    </row>
    <row r="33" spans="1:97" s="17" customFormat="1" x14ac:dyDescent="0.25">
      <c r="A33" s="172"/>
      <c r="B33" s="15"/>
      <c r="C33" s="31"/>
      <c r="D33" s="34"/>
      <c r="E33" s="53"/>
      <c r="F33" s="34"/>
      <c r="G33" s="18"/>
      <c r="H33" s="20"/>
      <c r="I33" s="164"/>
      <c r="J33" s="37"/>
      <c r="K33" s="21"/>
      <c r="L33" s="99"/>
      <c r="M33" s="43"/>
      <c r="N33" s="43"/>
      <c r="O33" s="23"/>
      <c r="P33" s="99"/>
      <c r="Q33" s="22"/>
      <c r="R33" s="43"/>
      <c r="S33" s="99"/>
      <c r="T33" s="102"/>
      <c r="U33" s="24"/>
      <c r="V33" s="25"/>
      <c r="W33" s="130"/>
      <c r="X33" s="48"/>
      <c r="Y33" s="48"/>
      <c r="Z33" s="130"/>
      <c r="AA33" s="48"/>
      <c r="AB33" s="45"/>
      <c r="AC33" s="45"/>
      <c r="AD33" s="45"/>
      <c r="AE33" s="45"/>
      <c r="AF33" s="46"/>
      <c r="AG33" s="99"/>
      <c r="AH33" s="97"/>
      <c r="AI33" s="45"/>
      <c r="AJ33" s="45"/>
      <c r="AK33" s="45"/>
      <c r="AL33" s="46"/>
      <c r="AM33" s="99"/>
      <c r="AN33" s="97"/>
      <c r="AO33" s="46"/>
      <c r="AP33" s="46"/>
      <c r="AQ33" s="46"/>
      <c r="AR33" s="46"/>
      <c r="AS33" s="99"/>
      <c r="AT33" s="26"/>
      <c r="AU33" s="26"/>
      <c r="AV33" s="26"/>
      <c r="AW33" s="26"/>
      <c r="AX33" s="28"/>
      <c r="AY33" s="99"/>
      <c r="AZ33" s="33"/>
      <c r="BA33" s="33"/>
      <c r="BB33" s="19"/>
      <c r="BC33" s="33"/>
      <c r="BD33" s="33"/>
      <c r="BE33" s="51"/>
      <c r="BF33" s="51"/>
      <c r="BG33" s="51"/>
      <c r="BH33" s="42"/>
      <c r="BI33" s="42"/>
      <c r="BJ33" s="42"/>
      <c r="BK33" s="42"/>
      <c r="BL33" s="41"/>
      <c r="BM33" s="42"/>
      <c r="BN33" s="41"/>
      <c r="BO33" s="47"/>
      <c r="BP33" s="41"/>
      <c r="BQ33" s="50"/>
      <c r="BR33" s="41"/>
      <c r="BS33" s="41"/>
      <c r="BT33" s="40"/>
      <c r="BU33" s="41"/>
      <c r="BV33" s="40"/>
      <c r="BW33" s="41"/>
      <c r="BX33" s="41"/>
      <c r="BY33" s="41"/>
      <c r="BZ33" s="107"/>
      <c r="CA33" s="107"/>
      <c r="CB33" s="41"/>
      <c r="CC33" s="99"/>
      <c r="CD33" s="177"/>
      <c r="CE33" s="177"/>
      <c r="CF33" s="41"/>
      <c r="CG33" s="99"/>
      <c r="CH33" s="155"/>
      <c r="CI33" s="156"/>
      <c r="CJ33" s="144"/>
      <c r="CK33" s="165"/>
      <c r="CL33" s="49"/>
      <c r="CM33" s="142"/>
      <c r="CN33" s="125"/>
      <c r="CO33" s="124"/>
      <c r="CP33" s="120"/>
      <c r="CQ33" s="91"/>
      <c r="CR33" s="91"/>
      <c r="CS33" s="149"/>
    </row>
    <row r="34" spans="1:97" s="17" customFormat="1" x14ac:dyDescent="0.25">
      <c r="A34" s="172"/>
      <c r="B34" s="15"/>
      <c r="C34" s="31"/>
      <c r="D34" s="34"/>
      <c r="E34" s="53"/>
      <c r="F34" s="34"/>
      <c r="G34" s="18"/>
      <c r="H34" s="20"/>
      <c r="I34" s="164"/>
      <c r="J34" s="37"/>
      <c r="K34" s="21"/>
      <c r="L34" s="99"/>
      <c r="M34" s="43"/>
      <c r="N34" s="43"/>
      <c r="O34" s="23"/>
      <c r="P34" s="99"/>
      <c r="Q34" s="22"/>
      <c r="R34" s="43"/>
      <c r="S34" s="99"/>
      <c r="T34" s="102"/>
      <c r="U34" s="24"/>
      <c r="V34" s="25"/>
      <c r="W34" s="130"/>
      <c r="X34" s="48"/>
      <c r="Y34" s="48"/>
      <c r="Z34" s="130"/>
      <c r="AA34" s="48"/>
      <c r="AB34" s="45"/>
      <c r="AC34" s="45"/>
      <c r="AD34" s="45"/>
      <c r="AE34" s="45"/>
      <c r="AF34" s="46"/>
      <c r="AG34" s="99"/>
      <c r="AH34" s="97"/>
      <c r="AI34" s="46"/>
      <c r="AJ34" s="46"/>
      <c r="AK34" s="46"/>
      <c r="AL34" s="46"/>
      <c r="AM34" s="99"/>
      <c r="AN34" s="97"/>
      <c r="AO34" s="46"/>
      <c r="AP34" s="46"/>
      <c r="AQ34" s="46"/>
      <c r="AR34" s="46"/>
      <c r="AS34" s="99"/>
      <c r="AT34" s="26"/>
      <c r="AU34" s="26"/>
      <c r="AV34" s="26"/>
      <c r="AW34" s="26"/>
      <c r="AX34" s="28"/>
      <c r="AY34" s="99"/>
      <c r="AZ34" s="33"/>
      <c r="BA34" s="33"/>
      <c r="BB34" s="19"/>
      <c r="BC34" s="33"/>
      <c r="BD34" s="33"/>
      <c r="BE34" s="51"/>
      <c r="BF34" s="51"/>
      <c r="BG34" s="51"/>
      <c r="BH34" s="42"/>
      <c r="BI34" s="42"/>
      <c r="BJ34" s="42"/>
      <c r="BK34" s="42"/>
      <c r="BL34" s="41"/>
      <c r="BM34" s="42"/>
      <c r="BN34" s="41"/>
      <c r="BO34" s="47"/>
      <c r="BP34" s="41"/>
      <c r="BQ34" s="50"/>
      <c r="BR34" s="41"/>
      <c r="BS34" s="41"/>
      <c r="BT34" s="40"/>
      <c r="BU34" s="41"/>
      <c r="BV34" s="40"/>
      <c r="BW34" s="41"/>
      <c r="BX34" s="41"/>
      <c r="BY34" s="41"/>
      <c r="BZ34" s="107"/>
      <c r="CA34" s="107"/>
      <c r="CB34" s="41"/>
      <c r="CC34" s="99"/>
      <c r="CD34" s="177"/>
      <c r="CE34" s="177"/>
      <c r="CF34" s="41"/>
      <c r="CG34" s="99"/>
      <c r="CH34" s="155"/>
      <c r="CI34" s="156"/>
      <c r="CJ34" s="144"/>
      <c r="CK34" s="165"/>
      <c r="CL34" s="49"/>
      <c r="CM34" s="142"/>
      <c r="CN34" s="125"/>
      <c r="CO34" s="91"/>
      <c r="CP34" s="90"/>
      <c r="CQ34" s="91"/>
      <c r="CR34" s="91"/>
      <c r="CS34" s="149"/>
    </row>
    <row r="35" spans="1:97" s="17" customFormat="1" x14ac:dyDescent="0.25">
      <c r="A35" s="172"/>
      <c r="B35" s="15"/>
      <c r="C35" s="31"/>
      <c r="D35" s="34"/>
      <c r="E35" s="53"/>
      <c r="F35" s="34"/>
      <c r="G35" s="18"/>
      <c r="H35" s="20"/>
      <c r="I35" s="164"/>
      <c r="J35" s="37"/>
      <c r="K35" s="21"/>
      <c r="L35" s="99"/>
      <c r="M35" s="43"/>
      <c r="N35" s="43"/>
      <c r="O35" s="23"/>
      <c r="P35" s="99"/>
      <c r="Q35" s="43"/>
      <c r="R35" s="43"/>
      <c r="S35" s="99"/>
      <c r="T35" s="102"/>
      <c r="U35" s="24"/>
      <c r="V35" s="25"/>
      <c r="W35" s="130"/>
      <c r="X35" s="48"/>
      <c r="Y35" s="48"/>
      <c r="Z35" s="130"/>
      <c r="AA35" s="48"/>
      <c r="AB35" s="45"/>
      <c r="AC35" s="45"/>
      <c r="AD35" s="45"/>
      <c r="AE35" s="45"/>
      <c r="AF35" s="46"/>
      <c r="AG35" s="99"/>
      <c r="AH35" s="97"/>
      <c r="AI35" s="46"/>
      <c r="AJ35" s="46"/>
      <c r="AK35" s="46"/>
      <c r="AL35" s="46"/>
      <c r="AM35" s="99"/>
      <c r="AN35" s="97"/>
      <c r="AO35" s="46"/>
      <c r="AP35" s="46"/>
      <c r="AQ35" s="46"/>
      <c r="AR35" s="46"/>
      <c r="AS35" s="99"/>
      <c r="AT35" s="26"/>
      <c r="AU35" s="26"/>
      <c r="AV35" s="26"/>
      <c r="AW35" s="26"/>
      <c r="AX35" s="28"/>
      <c r="AY35" s="99"/>
      <c r="AZ35" s="33"/>
      <c r="BA35" s="33"/>
      <c r="BB35" s="19"/>
      <c r="BC35" s="33"/>
      <c r="BD35" s="33"/>
      <c r="BE35" s="51"/>
      <c r="BF35" s="51"/>
      <c r="BG35" s="51"/>
      <c r="BH35" s="42"/>
      <c r="BI35" s="42"/>
      <c r="BJ35" s="42"/>
      <c r="BK35" s="42"/>
      <c r="BL35" s="41"/>
      <c r="BM35" s="42"/>
      <c r="BN35" s="41"/>
      <c r="BO35" s="47"/>
      <c r="BP35" s="41"/>
      <c r="BQ35" s="50"/>
      <c r="BR35" s="41"/>
      <c r="BS35" s="41"/>
      <c r="BT35" s="40"/>
      <c r="BU35" s="41"/>
      <c r="BV35" s="40"/>
      <c r="BW35" s="41"/>
      <c r="BX35" s="41"/>
      <c r="BY35" s="41"/>
      <c r="BZ35" s="107"/>
      <c r="CA35" s="107"/>
      <c r="CB35" s="41"/>
      <c r="CC35" s="99"/>
      <c r="CD35" s="177"/>
      <c r="CE35" s="177"/>
      <c r="CF35" s="41"/>
      <c r="CG35" s="99"/>
      <c r="CH35" s="155"/>
      <c r="CI35" s="156"/>
      <c r="CJ35" s="144"/>
      <c r="CK35" s="165"/>
      <c r="CL35" s="49"/>
      <c r="CM35" s="142"/>
      <c r="CN35" s="125"/>
      <c r="CO35" s="124"/>
      <c r="CP35" s="90"/>
      <c r="CQ35" s="91"/>
      <c r="CR35" s="91"/>
      <c r="CS35" s="149"/>
    </row>
    <row r="36" spans="1:97" s="17" customFormat="1" x14ac:dyDescent="0.25">
      <c r="A36" s="172"/>
      <c r="B36" s="15"/>
      <c r="C36" s="31"/>
      <c r="D36" s="34"/>
      <c r="E36" s="53"/>
      <c r="F36" s="34"/>
      <c r="G36" s="18"/>
      <c r="H36" s="20"/>
      <c r="I36" s="164"/>
      <c r="J36" s="37"/>
      <c r="K36" s="21"/>
      <c r="L36" s="99"/>
      <c r="M36" s="43"/>
      <c r="N36" s="43"/>
      <c r="O36" s="23"/>
      <c r="P36" s="99"/>
      <c r="Q36" s="43"/>
      <c r="R36" s="44"/>
      <c r="S36" s="99"/>
      <c r="T36" s="102"/>
      <c r="U36" s="24"/>
      <c r="V36" s="25"/>
      <c r="W36" s="130"/>
      <c r="X36" s="48"/>
      <c r="Y36" s="48"/>
      <c r="Z36" s="130"/>
      <c r="AA36" s="48"/>
      <c r="AB36" s="45"/>
      <c r="AC36" s="45"/>
      <c r="AD36" s="45"/>
      <c r="AE36" s="45"/>
      <c r="AF36" s="46"/>
      <c r="AG36" s="99"/>
      <c r="AH36" s="97"/>
      <c r="AI36" s="46"/>
      <c r="AJ36" s="46"/>
      <c r="AK36" s="46"/>
      <c r="AL36" s="46"/>
      <c r="AM36" s="99"/>
      <c r="AN36" s="97"/>
      <c r="AO36" s="46"/>
      <c r="AP36" s="46"/>
      <c r="AQ36" s="46"/>
      <c r="AR36" s="46"/>
      <c r="AS36" s="99"/>
      <c r="AT36" s="26"/>
      <c r="AU36" s="26"/>
      <c r="AV36" s="26"/>
      <c r="AW36" s="26"/>
      <c r="AX36" s="28"/>
      <c r="AY36" s="99"/>
      <c r="AZ36" s="33"/>
      <c r="BA36" s="33"/>
      <c r="BB36" s="19"/>
      <c r="BC36" s="33"/>
      <c r="BD36" s="33"/>
      <c r="BE36" s="51"/>
      <c r="BF36" s="51"/>
      <c r="BG36" s="51"/>
      <c r="BH36" s="42"/>
      <c r="BI36" s="42"/>
      <c r="BJ36" s="42"/>
      <c r="BK36" s="42"/>
      <c r="BL36" s="41"/>
      <c r="BM36" s="42"/>
      <c r="BN36" s="41"/>
      <c r="BO36" s="47"/>
      <c r="BP36" s="41"/>
      <c r="BQ36" s="50"/>
      <c r="BR36" s="41"/>
      <c r="BS36" s="41"/>
      <c r="BT36" s="40"/>
      <c r="BU36" s="41"/>
      <c r="BV36" s="40"/>
      <c r="BW36" s="41"/>
      <c r="BX36" s="41"/>
      <c r="BY36" s="41"/>
      <c r="BZ36" s="107"/>
      <c r="CA36" s="107"/>
      <c r="CB36" s="41"/>
      <c r="CC36" s="99"/>
      <c r="CD36" s="177"/>
      <c r="CE36" s="177"/>
      <c r="CF36" s="41"/>
      <c r="CG36" s="99"/>
      <c r="CH36" s="155"/>
      <c r="CI36" s="156"/>
      <c r="CJ36" s="144"/>
      <c r="CK36" s="165"/>
      <c r="CL36" s="49"/>
      <c r="CM36" s="142"/>
      <c r="CN36" s="125"/>
      <c r="CO36" s="91"/>
      <c r="CP36" s="90"/>
      <c r="CQ36" s="91"/>
      <c r="CR36" s="91"/>
      <c r="CS36" s="149"/>
    </row>
    <row r="37" spans="1:97" s="17" customFormat="1" x14ac:dyDescent="0.25">
      <c r="A37" s="172"/>
      <c r="B37" s="15"/>
      <c r="C37" s="31"/>
      <c r="D37" s="34"/>
      <c r="E37" s="53"/>
      <c r="F37" s="34"/>
      <c r="G37" s="18"/>
      <c r="H37" s="20"/>
      <c r="I37" s="164"/>
      <c r="J37" s="37"/>
      <c r="K37" s="21"/>
      <c r="L37" s="99"/>
      <c r="M37" s="43"/>
      <c r="N37" s="43"/>
      <c r="O37" s="23"/>
      <c r="P37" s="99"/>
      <c r="Q37" s="22"/>
      <c r="R37" s="22"/>
      <c r="S37" s="99"/>
      <c r="T37" s="102"/>
      <c r="U37" s="24"/>
      <c r="V37" s="25"/>
      <c r="W37" s="128"/>
      <c r="X37" s="48"/>
      <c r="Y37" s="48"/>
      <c r="Z37" s="130"/>
      <c r="AA37" s="48"/>
      <c r="AB37" s="45"/>
      <c r="AC37" s="45"/>
      <c r="AD37" s="45"/>
      <c r="AE37" s="45"/>
      <c r="AF37" s="46"/>
      <c r="AG37" s="99"/>
      <c r="AH37" s="97"/>
      <c r="AI37" s="46"/>
      <c r="AJ37" s="46"/>
      <c r="AK37" s="46"/>
      <c r="AL37" s="46"/>
      <c r="AM37" s="99"/>
      <c r="AN37" s="97"/>
      <c r="AO37" s="46"/>
      <c r="AP37" s="46"/>
      <c r="AQ37" s="46"/>
      <c r="AR37" s="46"/>
      <c r="AS37" s="99"/>
      <c r="AT37" s="26"/>
      <c r="AU37" s="26"/>
      <c r="AV37" s="26"/>
      <c r="AW37" s="26"/>
      <c r="AX37" s="28"/>
      <c r="AY37" s="99"/>
      <c r="AZ37" s="33"/>
      <c r="BA37" s="33"/>
      <c r="BB37" s="19"/>
      <c r="BC37" s="33"/>
      <c r="BD37" s="33"/>
      <c r="BE37" s="51"/>
      <c r="BF37" s="51"/>
      <c r="BG37" s="51"/>
      <c r="BH37" s="42"/>
      <c r="BI37" s="42"/>
      <c r="BJ37" s="42"/>
      <c r="BK37" s="42"/>
      <c r="BL37" s="41"/>
      <c r="BM37" s="42"/>
      <c r="BN37" s="41"/>
      <c r="BO37" s="47"/>
      <c r="BP37" s="41"/>
      <c r="BQ37" s="50"/>
      <c r="BR37" s="41"/>
      <c r="BS37" s="41"/>
      <c r="BT37" s="40"/>
      <c r="BU37" s="41"/>
      <c r="BV37" s="40"/>
      <c r="BW37" s="41"/>
      <c r="BX37" s="41"/>
      <c r="BY37" s="20"/>
      <c r="BZ37" s="107"/>
      <c r="CA37" s="107"/>
      <c r="CB37" s="41"/>
      <c r="CC37" s="99"/>
      <c r="CD37" s="177"/>
      <c r="CE37" s="177"/>
      <c r="CF37" s="41"/>
      <c r="CG37" s="99"/>
      <c r="CH37" s="155"/>
      <c r="CI37" s="156"/>
      <c r="CJ37" s="144"/>
      <c r="CK37" s="165"/>
      <c r="CL37" s="49"/>
      <c r="CM37" s="142"/>
      <c r="CN37" s="125"/>
      <c r="CO37" s="91"/>
      <c r="CP37" s="120"/>
      <c r="CQ37" s="91"/>
      <c r="CR37" s="91"/>
      <c r="CS37" s="149"/>
    </row>
    <row r="38" spans="1:97" s="17" customFormat="1" x14ac:dyDescent="0.25">
      <c r="A38" s="172"/>
      <c r="B38" s="15"/>
      <c r="C38" s="31"/>
      <c r="D38" s="34"/>
      <c r="E38" s="53"/>
      <c r="F38" s="35"/>
      <c r="G38" s="18"/>
      <c r="H38" s="20"/>
      <c r="I38" s="164"/>
      <c r="J38" s="37"/>
      <c r="K38" s="21"/>
      <c r="L38" s="99"/>
      <c r="M38" s="43"/>
      <c r="N38" s="43"/>
      <c r="O38" s="23"/>
      <c r="P38" s="99"/>
      <c r="Q38" s="22"/>
      <c r="R38" s="44"/>
      <c r="S38" s="99"/>
      <c r="T38" s="102"/>
      <c r="U38" s="24"/>
      <c r="V38" s="25"/>
      <c r="W38" s="128"/>
      <c r="X38" s="48"/>
      <c r="Y38" s="48"/>
      <c r="Z38" s="130"/>
      <c r="AA38" s="48"/>
      <c r="AB38" s="45"/>
      <c r="AC38" s="45"/>
      <c r="AD38" s="45"/>
      <c r="AE38" s="45"/>
      <c r="AF38" s="46"/>
      <c r="AG38" s="99"/>
      <c r="AH38" s="97"/>
      <c r="AI38" s="46"/>
      <c r="AJ38" s="46"/>
      <c r="AK38" s="46"/>
      <c r="AL38" s="46"/>
      <c r="AM38" s="99"/>
      <c r="AN38" s="97"/>
      <c r="AO38" s="46"/>
      <c r="AP38" s="46"/>
      <c r="AQ38" s="46"/>
      <c r="AR38" s="46"/>
      <c r="AS38" s="99"/>
      <c r="AT38" s="26"/>
      <c r="AU38" s="26"/>
      <c r="AV38" s="26"/>
      <c r="AW38" s="26"/>
      <c r="AX38" s="28"/>
      <c r="AY38" s="99"/>
      <c r="AZ38" s="33"/>
      <c r="BA38" s="33"/>
      <c r="BB38" s="19"/>
      <c r="BC38" s="33"/>
      <c r="BD38" s="33"/>
      <c r="BE38" s="42"/>
      <c r="BF38" s="42"/>
      <c r="BG38" s="42"/>
      <c r="BH38" s="42"/>
      <c r="BI38" s="42"/>
      <c r="BJ38" s="42"/>
      <c r="BK38" s="42"/>
      <c r="BL38" s="41"/>
      <c r="BM38" s="42"/>
      <c r="BN38" s="38"/>
      <c r="BO38" s="39"/>
      <c r="BP38" s="41"/>
      <c r="BQ38" s="40"/>
      <c r="BR38" s="41"/>
      <c r="BS38" s="41"/>
      <c r="BT38" s="40"/>
      <c r="BU38" s="41"/>
      <c r="BV38" s="40"/>
      <c r="BW38" s="41"/>
      <c r="BX38" s="41"/>
      <c r="BY38" s="41"/>
      <c r="BZ38" s="107"/>
      <c r="CA38" s="107"/>
      <c r="CB38" s="41"/>
      <c r="CC38" s="99"/>
      <c r="CD38" s="177"/>
      <c r="CE38" s="177"/>
      <c r="CF38" s="41"/>
      <c r="CG38" s="99"/>
      <c r="CH38" s="155"/>
      <c r="CI38" s="156"/>
      <c r="CJ38" s="144"/>
      <c r="CK38" s="165"/>
      <c r="CL38" s="49"/>
      <c r="CM38" s="142"/>
      <c r="CN38" s="125"/>
      <c r="CO38" s="124"/>
      <c r="CP38" s="126"/>
      <c r="CQ38" s="91"/>
      <c r="CR38" s="91"/>
      <c r="CS38" s="149"/>
    </row>
    <row r="39" spans="1:97" s="17" customFormat="1" x14ac:dyDescent="0.25">
      <c r="A39" s="172"/>
      <c r="B39" s="15"/>
      <c r="C39" s="31"/>
      <c r="D39" s="34"/>
      <c r="E39" s="53"/>
      <c r="F39" s="34"/>
      <c r="G39" s="18"/>
      <c r="H39" s="20"/>
      <c r="I39" s="164"/>
      <c r="J39" s="37"/>
      <c r="K39" s="21"/>
      <c r="L39" s="99"/>
      <c r="M39" s="43"/>
      <c r="N39" s="43"/>
      <c r="O39" s="23"/>
      <c r="P39" s="99"/>
      <c r="Q39" s="22"/>
      <c r="R39" s="44"/>
      <c r="S39" s="99"/>
      <c r="T39" s="102"/>
      <c r="U39" s="24"/>
      <c r="V39" s="25"/>
      <c r="W39" s="128"/>
      <c r="X39" s="48"/>
      <c r="Y39" s="48"/>
      <c r="Z39" s="130"/>
      <c r="AA39" s="48"/>
      <c r="AB39" s="45"/>
      <c r="AC39" s="45"/>
      <c r="AD39" s="45"/>
      <c r="AE39" s="45"/>
      <c r="AF39" s="46"/>
      <c r="AG39" s="99"/>
      <c r="AH39" s="97"/>
      <c r="AI39" s="46"/>
      <c r="AJ39" s="46"/>
      <c r="AK39" s="46"/>
      <c r="AL39" s="46"/>
      <c r="AM39" s="99"/>
      <c r="AN39" s="97"/>
      <c r="AO39" s="46"/>
      <c r="AP39" s="46"/>
      <c r="AQ39" s="46"/>
      <c r="AR39" s="46"/>
      <c r="AS39" s="99"/>
      <c r="AT39" s="26"/>
      <c r="AU39" s="26"/>
      <c r="AV39" s="26"/>
      <c r="AW39" s="26"/>
      <c r="AX39" s="28"/>
      <c r="AY39" s="99"/>
      <c r="AZ39" s="33"/>
      <c r="BA39" s="33"/>
      <c r="BB39" s="19"/>
      <c r="BC39" s="33"/>
      <c r="BD39" s="33"/>
      <c r="BE39" s="51"/>
      <c r="BF39" s="51"/>
      <c r="BG39" s="51"/>
      <c r="BH39" s="42"/>
      <c r="BI39" s="42"/>
      <c r="BJ39" s="42"/>
      <c r="BK39" s="42"/>
      <c r="BL39" s="41"/>
      <c r="BM39" s="42"/>
      <c r="BN39" s="41"/>
      <c r="BO39" s="47"/>
      <c r="BP39" s="41"/>
      <c r="BQ39" s="50"/>
      <c r="BR39" s="41"/>
      <c r="BS39" s="41"/>
      <c r="BT39" s="40"/>
      <c r="BU39" s="41"/>
      <c r="BV39" s="40"/>
      <c r="BW39" s="41"/>
      <c r="BX39" s="41"/>
      <c r="BY39" s="41"/>
      <c r="BZ39" s="107"/>
      <c r="CA39" s="107"/>
      <c r="CB39" s="41"/>
      <c r="CC39" s="99"/>
      <c r="CD39" s="177"/>
      <c r="CE39" s="177"/>
      <c r="CF39" s="41"/>
      <c r="CG39" s="99"/>
      <c r="CH39" s="155"/>
      <c r="CI39" s="156"/>
      <c r="CJ39" s="144"/>
      <c r="CK39" s="165"/>
      <c r="CL39" s="49"/>
      <c r="CM39" s="142"/>
      <c r="CN39" s="125"/>
      <c r="CO39" s="91"/>
      <c r="CP39" s="90"/>
      <c r="CQ39" s="91"/>
      <c r="CR39" s="91"/>
      <c r="CS39" s="149"/>
    </row>
    <row r="40" spans="1:97" s="17" customFormat="1" x14ac:dyDescent="0.25">
      <c r="A40" s="172"/>
      <c r="B40" s="15"/>
      <c r="C40" s="31"/>
      <c r="D40" s="34"/>
      <c r="E40" s="53"/>
      <c r="F40" s="34"/>
      <c r="G40" s="18"/>
      <c r="H40" s="20"/>
      <c r="I40" s="164"/>
      <c r="J40" s="37"/>
      <c r="K40" s="21"/>
      <c r="L40" s="99"/>
      <c r="M40" s="43"/>
      <c r="N40" s="43"/>
      <c r="O40" s="23"/>
      <c r="P40" s="99"/>
      <c r="Q40" s="22"/>
      <c r="R40" s="44"/>
      <c r="S40" s="99"/>
      <c r="T40" s="102"/>
      <c r="U40" s="24"/>
      <c r="V40" s="25"/>
      <c r="W40" s="130"/>
      <c r="X40" s="48"/>
      <c r="Y40" s="48"/>
      <c r="Z40" s="130"/>
      <c r="AA40" s="48"/>
      <c r="AB40" s="45"/>
      <c r="AC40" s="45"/>
      <c r="AD40" s="45"/>
      <c r="AE40" s="45"/>
      <c r="AF40" s="46"/>
      <c r="AG40" s="99"/>
      <c r="AH40" s="97"/>
      <c r="AI40" s="46"/>
      <c r="AJ40" s="46"/>
      <c r="AK40" s="46"/>
      <c r="AL40" s="46"/>
      <c r="AM40" s="99"/>
      <c r="AN40" s="97"/>
      <c r="AO40" s="46"/>
      <c r="AP40" s="46"/>
      <c r="AQ40" s="46"/>
      <c r="AR40" s="46"/>
      <c r="AS40" s="99"/>
      <c r="AT40" s="26"/>
      <c r="AU40" s="26"/>
      <c r="AV40" s="26"/>
      <c r="AW40" s="26"/>
      <c r="AX40" s="28"/>
      <c r="AY40" s="99"/>
      <c r="AZ40" s="33"/>
      <c r="BA40" s="33"/>
      <c r="BB40" s="19"/>
      <c r="BC40" s="33"/>
      <c r="BD40" s="33"/>
      <c r="BE40" s="51"/>
      <c r="BF40" s="51"/>
      <c r="BG40" s="51"/>
      <c r="BH40" s="42"/>
      <c r="BI40" s="42"/>
      <c r="BJ40" s="42"/>
      <c r="BK40" s="42"/>
      <c r="BL40" s="41"/>
      <c r="BM40" s="42"/>
      <c r="BN40" s="41"/>
      <c r="BO40" s="47"/>
      <c r="BP40" s="41"/>
      <c r="BQ40" s="50"/>
      <c r="BR40" s="41"/>
      <c r="BS40" s="41"/>
      <c r="BT40" s="40"/>
      <c r="BU40" s="41"/>
      <c r="BV40" s="40"/>
      <c r="BW40" s="41"/>
      <c r="BX40" s="41"/>
      <c r="BY40" s="41"/>
      <c r="BZ40" s="107"/>
      <c r="CA40" s="107"/>
      <c r="CB40" s="41"/>
      <c r="CC40" s="99"/>
      <c r="CD40" s="177"/>
      <c r="CE40" s="177"/>
      <c r="CF40" s="41"/>
      <c r="CG40" s="99"/>
      <c r="CH40" s="155"/>
      <c r="CI40" s="156"/>
      <c r="CJ40" s="144"/>
      <c r="CK40" s="165"/>
      <c r="CL40" s="49"/>
      <c r="CM40" s="142"/>
      <c r="CN40" s="125"/>
      <c r="CO40" s="91"/>
      <c r="CP40" s="90"/>
      <c r="CQ40" s="91"/>
      <c r="CR40" s="91"/>
      <c r="CS40" s="149"/>
    </row>
    <row r="41" spans="1:97" s="17" customFormat="1" ht="119.25" customHeight="1" x14ac:dyDescent="0.25">
      <c r="A41" s="172"/>
      <c r="B41" s="15"/>
      <c r="C41" s="31"/>
      <c r="D41" s="34"/>
      <c r="E41" s="53"/>
      <c r="F41" s="34"/>
      <c r="G41" s="18"/>
      <c r="H41" s="20"/>
      <c r="I41" s="164"/>
      <c r="J41" s="37"/>
      <c r="K41" s="21"/>
      <c r="L41" s="99"/>
      <c r="M41" s="43"/>
      <c r="N41" s="43"/>
      <c r="O41" s="23"/>
      <c r="P41" s="99"/>
      <c r="Q41" s="22"/>
      <c r="R41" s="44"/>
      <c r="S41" s="99"/>
      <c r="T41" s="102"/>
      <c r="U41" s="24"/>
      <c r="V41" s="25"/>
      <c r="W41" s="130"/>
      <c r="X41" s="48"/>
      <c r="Y41" s="48"/>
      <c r="Z41" s="130"/>
      <c r="AA41" s="48"/>
      <c r="AB41" s="45"/>
      <c r="AC41" s="45"/>
      <c r="AD41" s="45"/>
      <c r="AE41" s="45"/>
      <c r="AF41" s="46"/>
      <c r="AG41" s="99"/>
      <c r="AH41" s="97"/>
      <c r="AI41" s="46"/>
      <c r="AJ41" s="46"/>
      <c r="AK41" s="46"/>
      <c r="AL41" s="46"/>
      <c r="AM41" s="99"/>
      <c r="AN41" s="97"/>
      <c r="AO41" s="46"/>
      <c r="AP41" s="46"/>
      <c r="AQ41" s="46"/>
      <c r="AR41" s="46"/>
      <c r="AS41" s="99"/>
      <c r="AT41" s="26"/>
      <c r="AU41" s="26"/>
      <c r="AV41" s="26"/>
      <c r="AW41" s="26"/>
      <c r="AX41" s="28"/>
      <c r="AY41" s="99"/>
      <c r="AZ41" s="33"/>
      <c r="BA41" s="33"/>
      <c r="BB41" s="19"/>
      <c r="BC41" s="33"/>
      <c r="BD41" s="33"/>
      <c r="BE41" s="51"/>
      <c r="BF41" s="51"/>
      <c r="BG41" s="51"/>
      <c r="BH41" s="42"/>
      <c r="BI41" s="42"/>
      <c r="BJ41" s="42"/>
      <c r="BK41" s="42"/>
      <c r="BL41" s="41"/>
      <c r="BM41" s="42"/>
      <c r="BN41" s="41"/>
      <c r="BO41" s="47"/>
      <c r="BP41" s="41"/>
      <c r="BQ41" s="50"/>
      <c r="BR41" s="41"/>
      <c r="BS41" s="41"/>
      <c r="BT41" s="40"/>
      <c r="BU41" s="41"/>
      <c r="BV41" s="40"/>
      <c r="BW41" s="41"/>
      <c r="BX41" s="41"/>
      <c r="BY41" s="41"/>
      <c r="BZ41" s="107"/>
      <c r="CA41" s="107"/>
      <c r="CB41" s="41"/>
      <c r="CC41" s="99"/>
      <c r="CD41" s="177"/>
      <c r="CE41" s="177"/>
      <c r="CF41" s="41"/>
      <c r="CG41" s="99"/>
      <c r="CH41" s="155"/>
      <c r="CI41" s="156"/>
      <c r="CJ41" s="144"/>
      <c r="CK41" s="165"/>
      <c r="CL41" s="49"/>
      <c r="CM41" s="142"/>
      <c r="CN41" s="125"/>
      <c r="CO41" s="91"/>
      <c r="CP41" s="120"/>
      <c r="CQ41" s="91"/>
      <c r="CR41" s="91"/>
      <c r="CS41" s="149"/>
    </row>
    <row r="42" spans="1:97" s="17" customFormat="1" x14ac:dyDescent="0.25">
      <c r="A42" s="172"/>
      <c r="B42" s="15"/>
      <c r="C42" s="31"/>
      <c r="D42" s="34"/>
      <c r="E42" s="53"/>
      <c r="F42" s="34"/>
      <c r="G42" s="18"/>
      <c r="H42" s="20"/>
      <c r="I42" s="164"/>
      <c r="J42" s="37"/>
      <c r="K42" s="21"/>
      <c r="L42" s="99"/>
      <c r="M42" s="43"/>
      <c r="N42" s="43"/>
      <c r="O42" s="23"/>
      <c r="P42" s="99"/>
      <c r="Q42" s="22"/>
      <c r="R42" s="44"/>
      <c r="S42" s="99"/>
      <c r="T42" s="102"/>
      <c r="U42" s="24"/>
      <c r="V42" s="25"/>
      <c r="W42" s="130"/>
      <c r="X42" s="48"/>
      <c r="Y42" s="48"/>
      <c r="Z42" s="130"/>
      <c r="AA42" s="48"/>
      <c r="AB42" s="45"/>
      <c r="AC42" s="45"/>
      <c r="AD42" s="45"/>
      <c r="AE42" s="45"/>
      <c r="AF42" s="46"/>
      <c r="AG42" s="99"/>
      <c r="AH42" s="97"/>
      <c r="AI42" s="46"/>
      <c r="AJ42" s="46"/>
      <c r="AK42" s="46"/>
      <c r="AL42" s="46"/>
      <c r="AM42" s="99"/>
      <c r="AN42" s="97"/>
      <c r="AO42" s="46"/>
      <c r="AP42" s="46"/>
      <c r="AQ42" s="46"/>
      <c r="AR42" s="46"/>
      <c r="AS42" s="99"/>
      <c r="AT42" s="26"/>
      <c r="AU42" s="26"/>
      <c r="AV42" s="26"/>
      <c r="AW42" s="26"/>
      <c r="AX42" s="28"/>
      <c r="AY42" s="99"/>
      <c r="AZ42" s="33"/>
      <c r="BA42" s="33"/>
      <c r="BB42" s="19"/>
      <c r="BC42" s="33"/>
      <c r="BD42" s="33"/>
      <c r="BE42" s="51"/>
      <c r="BF42" s="51"/>
      <c r="BG42" s="51"/>
      <c r="BH42" s="42"/>
      <c r="BI42" s="42"/>
      <c r="BJ42" s="42"/>
      <c r="BK42" s="42"/>
      <c r="BL42" s="41"/>
      <c r="BM42" s="42"/>
      <c r="BN42" s="41"/>
      <c r="BO42" s="47"/>
      <c r="BP42" s="41"/>
      <c r="BQ42" s="50"/>
      <c r="BR42" s="41"/>
      <c r="BS42" s="41"/>
      <c r="BT42" s="40"/>
      <c r="BU42" s="41"/>
      <c r="BV42" s="40"/>
      <c r="BW42" s="41"/>
      <c r="BX42" s="41"/>
      <c r="BY42" s="41"/>
      <c r="BZ42" s="107"/>
      <c r="CA42" s="107"/>
      <c r="CB42" s="41"/>
      <c r="CC42" s="99"/>
      <c r="CD42" s="177"/>
      <c r="CE42" s="177"/>
      <c r="CF42" s="41"/>
      <c r="CG42" s="99"/>
      <c r="CH42" s="155"/>
      <c r="CI42" s="156"/>
      <c r="CJ42" s="144"/>
      <c r="CK42" s="165"/>
      <c r="CL42" s="49"/>
      <c r="CM42" s="142"/>
      <c r="CN42" s="87"/>
      <c r="CO42" s="91"/>
      <c r="CP42" s="120"/>
      <c r="CQ42" s="91"/>
      <c r="CR42" s="91"/>
      <c r="CS42" s="149"/>
    </row>
    <row r="43" spans="1:97" s="17" customFormat="1" x14ac:dyDescent="0.25">
      <c r="A43" s="172"/>
      <c r="B43" s="15"/>
      <c r="C43" s="31"/>
      <c r="D43" s="34"/>
      <c r="E43" s="53"/>
      <c r="F43" s="34"/>
      <c r="G43" s="18"/>
      <c r="H43" s="20"/>
      <c r="I43" s="164"/>
      <c r="J43" s="37"/>
      <c r="K43" s="21"/>
      <c r="L43" s="99"/>
      <c r="M43" s="43"/>
      <c r="N43" s="43"/>
      <c r="O43" s="23"/>
      <c r="P43" s="99"/>
      <c r="Q43" s="43"/>
      <c r="R43" s="44"/>
      <c r="S43" s="99"/>
      <c r="T43" s="102"/>
      <c r="U43" s="24"/>
      <c r="V43" s="25"/>
      <c r="W43" s="130"/>
      <c r="X43" s="48"/>
      <c r="Y43" s="48"/>
      <c r="Z43" s="130"/>
      <c r="AA43" s="48"/>
      <c r="AB43" s="45"/>
      <c r="AC43" s="45"/>
      <c r="AD43" s="45"/>
      <c r="AE43" s="45"/>
      <c r="AF43" s="46"/>
      <c r="AG43" s="99"/>
      <c r="AH43" s="97"/>
      <c r="AI43" s="46"/>
      <c r="AJ43" s="46"/>
      <c r="AK43" s="46"/>
      <c r="AL43" s="46"/>
      <c r="AM43" s="99"/>
      <c r="AN43" s="97"/>
      <c r="AO43" s="46"/>
      <c r="AP43" s="46"/>
      <c r="AQ43" s="46"/>
      <c r="AR43" s="46"/>
      <c r="AS43" s="99"/>
      <c r="AT43" s="26"/>
      <c r="AU43" s="26"/>
      <c r="AV43" s="26"/>
      <c r="AW43" s="26"/>
      <c r="AX43" s="28"/>
      <c r="AY43" s="99"/>
      <c r="AZ43" s="33"/>
      <c r="BA43" s="33"/>
      <c r="BB43" s="19"/>
      <c r="BC43" s="33"/>
      <c r="BD43" s="33"/>
      <c r="BE43" s="51"/>
      <c r="BF43" s="51"/>
      <c r="BG43" s="51"/>
      <c r="BH43" s="42"/>
      <c r="BI43" s="42"/>
      <c r="BJ43" s="42"/>
      <c r="BK43" s="42"/>
      <c r="BL43" s="41"/>
      <c r="BM43" s="42"/>
      <c r="BN43" s="41"/>
      <c r="BO43" s="47"/>
      <c r="BP43" s="41"/>
      <c r="BQ43" s="50"/>
      <c r="BR43" s="41"/>
      <c r="BS43" s="41"/>
      <c r="BT43" s="40"/>
      <c r="BU43" s="41"/>
      <c r="BV43" s="40"/>
      <c r="BW43" s="41"/>
      <c r="BX43" s="41"/>
      <c r="BY43" s="41"/>
      <c r="BZ43" s="107"/>
      <c r="CA43" s="107"/>
      <c r="CB43" s="41"/>
      <c r="CC43" s="99"/>
      <c r="CD43" s="177"/>
      <c r="CE43" s="177"/>
      <c r="CF43" s="41"/>
      <c r="CG43" s="99"/>
      <c r="CH43" s="155"/>
      <c r="CI43" s="156"/>
      <c r="CJ43" s="144"/>
      <c r="CK43" s="165"/>
      <c r="CL43" s="49"/>
      <c r="CM43" s="142"/>
      <c r="CN43" s="125"/>
      <c r="CO43" s="91"/>
      <c r="CP43" s="90"/>
      <c r="CQ43" s="91"/>
      <c r="CR43" s="91"/>
      <c r="CS43" s="149"/>
    </row>
    <row r="44" spans="1:97" s="17" customFormat="1" x14ac:dyDescent="0.25">
      <c r="A44" s="172"/>
      <c r="B44" s="15"/>
      <c r="C44" s="31"/>
      <c r="D44" s="34"/>
      <c r="E44" s="53"/>
      <c r="F44" s="34"/>
      <c r="G44" s="18"/>
      <c r="H44" s="20"/>
      <c r="I44" s="164"/>
      <c r="J44" s="37"/>
      <c r="K44" s="21"/>
      <c r="L44" s="99"/>
      <c r="M44" s="43"/>
      <c r="N44" s="43"/>
      <c r="O44" s="23"/>
      <c r="P44" s="99"/>
      <c r="Q44" s="43"/>
      <c r="R44" s="44"/>
      <c r="S44" s="99"/>
      <c r="T44" s="102"/>
      <c r="U44" s="24"/>
      <c r="V44" s="25"/>
      <c r="W44" s="130"/>
      <c r="X44" s="48"/>
      <c r="Y44" s="48"/>
      <c r="Z44" s="130"/>
      <c r="AA44" s="48"/>
      <c r="AB44" s="45"/>
      <c r="AC44" s="45"/>
      <c r="AD44" s="45"/>
      <c r="AE44" s="45"/>
      <c r="AF44" s="46"/>
      <c r="AG44" s="99"/>
      <c r="AH44" s="97"/>
      <c r="AI44" s="46"/>
      <c r="AJ44" s="46"/>
      <c r="AK44" s="46"/>
      <c r="AL44" s="46"/>
      <c r="AM44" s="99"/>
      <c r="AN44" s="97"/>
      <c r="AO44" s="46"/>
      <c r="AP44" s="46"/>
      <c r="AQ44" s="46"/>
      <c r="AR44" s="46"/>
      <c r="AS44" s="99"/>
      <c r="AT44" s="26"/>
      <c r="AU44" s="26"/>
      <c r="AV44" s="26"/>
      <c r="AW44" s="26"/>
      <c r="AX44" s="28"/>
      <c r="AY44" s="99"/>
      <c r="AZ44" s="33"/>
      <c r="BA44" s="33"/>
      <c r="BB44" s="19"/>
      <c r="BC44" s="33"/>
      <c r="BD44" s="33"/>
      <c r="BE44" s="51"/>
      <c r="BF44" s="51"/>
      <c r="BG44" s="51"/>
      <c r="BH44" s="42"/>
      <c r="BI44" s="42"/>
      <c r="BJ44" s="42"/>
      <c r="BK44" s="42"/>
      <c r="BL44" s="41"/>
      <c r="BM44" s="42"/>
      <c r="BN44" s="41"/>
      <c r="BO44" s="47"/>
      <c r="BP44" s="41"/>
      <c r="BQ44" s="50"/>
      <c r="BR44" s="41"/>
      <c r="BS44" s="41"/>
      <c r="BT44" s="40"/>
      <c r="BU44" s="41"/>
      <c r="BV44" s="40"/>
      <c r="BW44" s="41"/>
      <c r="BX44" s="41"/>
      <c r="BY44" s="41"/>
      <c r="BZ44" s="107"/>
      <c r="CA44" s="107"/>
      <c r="CB44" s="41"/>
      <c r="CC44" s="99"/>
      <c r="CD44" s="177"/>
      <c r="CE44" s="177"/>
      <c r="CF44" s="41"/>
      <c r="CG44" s="99"/>
      <c r="CH44" s="155"/>
      <c r="CI44" s="156"/>
      <c r="CJ44" s="144"/>
      <c r="CK44" s="165"/>
      <c r="CL44" s="49"/>
      <c r="CM44" s="142"/>
      <c r="CN44" s="125"/>
      <c r="CO44" s="91"/>
      <c r="CP44" s="120"/>
      <c r="CQ44" s="91"/>
      <c r="CR44" s="91"/>
      <c r="CS44" s="149"/>
    </row>
    <row r="45" spans="1:97" s="17" customFormat="1" x14ac:dyDescent="0.25">
      <c r="A45" s="172"/>
      <c r="B45" s="15"/>
      <c r="C45" s="31"/>
      <c r="D45" s="34"/>
      <c r="E45" s="53"/>
      <c r="F45" s="34"/>
      <c r="G45" s="18"/>
      <c r="H45" s="20"/>
      <c r="I45" s="164"/>
      <c r="J45" s="37"/>
      <c r="K45" s="21"/>
      <c r="L45" s="99"/>
      <c r="M45" s="43"/>
      <c r="N45" s="43"/>
      <c r="O45" s="23"/>
      <c r="P45" s="99"/>
      <c r="Q45" s="43"/>
      <c r="R45" s="44"/>
      <c r="S45" s="99"/>
      <c r="T45" s="102"/>
      <c r="U45" s="24"/>
      <c r="V45" s="25"/>
      <c r="W45" s="130"/>
      <c r="X45" s="48"/>
      <c r="Y45" s="48"/>
      <c r="Z45" s="130"/>
      <c r="AA45" s="48"/>
      <c r="AB45" s="45"/>
      <c r="AC45" s="45"/>
      <c r="AD45" s="45"/>
      <c r="AE45" s="45"/>
      <c r="AF45" s="46"/>
      <c r="AG45" s="99"/>
      <c r="AH45" s="97"/>
      <c r="AI45" s="46"/>
      <c r="AJ45" s="46"/>
      <c r="AK45" s="46"/>
      <c r="AL45" s="46"/>
      <c r="AM45" s="99"/>
      <c r="AN45" s="97"/>
      <c r="AO45" s="46"/>
      <c r="AP45" s="46"/>
      <c r="AQ45" s="46"/>
      <c r="AR45" s="46"/>
      <c r="AS45" s="99"/>
      <c r="AT45" s="26"/>
      <c r="AU45" s="26"/>
      <c r="AV45" s="26"/>
      <c r="AW45" s="26"/>
      <c r="AX45" s="28"/>
      <c r="AY45" s="99"/>
      <c r="AZ45" s="33"/>
      <c r="BA45" s="33"/>
      <c r="BB45" s="19"/>
      <c r="BC45" s="33"/>
      <c r="BD45" s="33"/>
      <c r="BE45" s="51"/>
      <c r="BF45" s="51"/>
      <c r="BG45" s="51"/>
      <c r="BH45" s="42"/>
      <c r="BI45" s="42"/>
      <c r="BJ45" s="42"/>
      <c r="BK45" s="42"/>
      <c r="BL45" s="41"/>
      <c r="BM45" s="42"/>
      <c r="BN45" s="41"/>
      <c r="BO45" s="47"/>
      <c r="BP45" s="41"/>
      <c r="BQ45" s="50"/>
      <c r="BR45" s="41"/>
      <c r="BS45" s="41"/>
      <c r="BT45" s="40"/>
      <c r="BU45" s="41"/>
      <c r="BV45" s="40"/>
      <c r="BW45" s="41"/>
      <c r="BX45" s="41"/>
      <c r="BY45" s="41"/>
      <c r="BZ45" s="107"/>
      <c r="CA45" s="107"/>
      <c r="CB45" s="41"/>
      <c r="CC45" s="99"/>
      <c r="CD45" s="177"/>
      <c r="CE45" s="177"/>
      <c r="CF45" s="41"/>
      <c r="CG45" s="99"/>
      <c r="CH45" s="155"/>
      <c r="CI45" s="156"/>
      <c r="CJ45" s="144"/>
      <c r="CK45" s="165"/>
      <c r="CL45" s="49"/>
      <c r="CM45" s="142"/>
      <c r="CN45" s="125"/>
      <c r="CO45" s="91"/>
      <c r="CP45" s="120"/>
      <c r="CQ45" s="91"/>
      <c r="CR45" s="91"/>
      <c r="CS45" s="149"/>
    </row>
    <row r="46" spans="1:97" s="17" customFormat="1" x14ac:dyDescent="0.25">
      <c r="A46" s="172"/>
      <c r="B46" s="15"/>
      <c r="C46" s="31"/>
      <c r="D46" s="34"/>
      <c r="E46" s="53"/>
      <c r="F46" s="35"/>
      <c r="G46" s="18"/>
      <c r="H46" s="20"/>
      <c r="I46" s="164"/>
      <c r="J46" s="37"/>
      <c r="K46" s="21"/>
      <c r="L46" s="99"/>
      <c r="M46" s="43"/>
      <c r="N46" s="43"/>
      <c r="O46" s="23"/>
      <c r="P46" s="99"/>
      <c r="Q46" s="43"/>
      <c r="R46" s="44"/>
      <c r="S46" s="99"/>
      <c r="T46" s="102"/>
      <c r="U46" s="24"/>
      <c r="V46" s="25"/>
      <c r="W46" s="130"/>
      <c r="X46" s="48"/>
      <c r="Y46" s="48"/>
      <c r="Z46" s="130"/>
      <c r="AA46" s="48"/>
      <c r="AB46" s="45"/>
      <c r="AC46" s="45"/>
      <c r="AD46" s="45"/>
      <c r="AE46" s="45"/>
      <c r="AF46" s="46"/>
      <c r="AG46" s="99"/>
      <c r="AH46" s="97"/>
      <c r="AI46" s="46"/>
      <c r="AJ46" s="46"/>
      <c r="AK46" s="46"/>
      <c r="AL46" s="46"/>
      <c r="AM46" s="99"/>
      <c r="AN46" s="97"/>
      <c r="AO46" s="46"/>
      <c r="AP46" s="46"/>
      <c r="AQ46" s="46"/>
      <c r="AR46" s="46"/>
      <c r="AS46" s="99"/>
      <c r="AT46" s="26"/>
      <c r="AU46" s="26"/>
      <c r="AV46" s="26"/>
      <c r="AW46" s="26"/>
      <c r="AX46" s="28"/>
      <c r="AY46" s="99"/>
      <c r="AZ46" s="33"/>
      <c r="BA46" s="33"/>
      <c r="BB46" s="19"/>
      <c r="BC46" s="33"/>
      <c r="BD46" s="33"/>
      <c r="BE46" s="42"/>
      <c r="BF46" s="42"/>
      <c r="BG46" s="42"/>
      <c r="BH46" s="42"/>
      <c r="BI46" s="42"/>
      <c r="BJ46" s="42"/>
      <c r="BK46" s="42"/>
      <c r="BL46" s="41"/>
      <c r="BM46" s="42"/>
      <c r="BN46" s="38"/>
      <c r="BO46" s="39"/>
      <c r="BP46" s="41"/>
      <c r="BQ46" s="40"/>
      <c r="BR46" s="41"/>
      <c r="BS46" s="41"/>
      <c r="BT46" s="40"/>
      <c r="BU46" s="41"/>
      <c r="BV46" s="40"/>
      <c r="BW46" s="41"/>
      <c r="BX46" s="41"/>
      <c r="BY46" s="41"/>
      <c r="BZ46" s="107"/>
      <c r="CA46" s="107"/>
      <c r="CB46" s="41"/>
      <c r="CC46" s="99"/>
      <c r="CD46" s="177"/>
      <c r="CE46" s="177"/>
      <c r="CF46" s="41"/>
      <c r="CG46" s="99"/>
      <c r="CH46" s="155"/>
      <c r="CI46" s="156"/>
      <c r="CJ46" s="144"/>
      <c r="CK46" s="165"/>
      <c r="CL46" s="49"/>
      <c r="CM46" s="142"/>
      <c r="CN46" s="125"/>
      <c r="CO46" s="91"/>
      <c r="CP46" s="126"/>
      <c r="CQ46" s="91"/>
      <c r="CR46" s="91"/>
      <c r="CS46" s="149"/>
    </row>
    <row r="47" spans="1:97" s="17" customFormat="1" ht="122.25" customHeight="1" x14ac:dyDescent="0.25">
      <c r="A47" s="172"/>
      <c r="B47" s="15"/>
      <c r="C47" s="31"/>
      <c r="D47" s="34"/>
      <c r="E47" s="53"/>
      <c r="F47" s="34"/>
      <c r="G47" s="18"/>
      <c r="H47" s="20"/>
      <c r="I47" s="164"/>
      <c r="J47" s="37"/>
      <c r="K47" s="21"/>
      <c r="L47" s="99"/>
      <c r="M47" s="43"/>
      <c r="N47" s="43"/>
      <c r="O47" s="23"/>
      <c r="P47" s="99"/>
      <c r="Q47" s="43"/>
      <c r="R47" s="44"/>
      <c r="S47" s="99"/>
      <c r="T47" s="102"/>
      <c r="U47" s="24"/>
      <c r="V47" s="25"/>
      <c r="W47" s="130"/>
      <c r="X47" s="48"/>
      <c r="Y47" s="48"/>
      <c r="Z47" s="130"/>
      <c r="AA47" s="48"/>
      <c r="AB47" s="45"/>
      <c r="AC47" s="45"/>
      <c r="AD47" s="45"/>
      <c r="AE47" s="45"/>
      <c r="AF47" s="46"/>
      <c r="AG47" s="99"/>
      <c r="AH47" s="97"/>
      <c r="AI47" s="46"/>
      <c r="AJ47" s="46"/>
      <c r="AK47" s="46"/>
      <c r="AL47" s="46"/>
      <c r="AM47" s="99"/>
      <c r="AN47" s="97"/>
      <c r="AO47" s="46"/>
      <c r="AP47" s="46"/>
      <c r="AQ47" s="46"/>
      <c r="AR47" s="46"/>
      <c r="AS47" s="99"/>
      <c r="AT47" s="26"/>
      <c r="AU47" s="26"/>
      <c r="AV47" s="26"/>
      <c r="AW47" s="26"/>
      <c r="AX47" s="28"/>
      <c r="AY47" s="99"/>
      <c r="AZ47" s="33"/>
      <c r="BA47" s="33"/>
      <c r="BB47" s="19"/>
      <c r="BC47" s="33"/>
      <c r="BD47" s="33"/>
      <c r="BE47" s="51"/>
      <c r="BF47" s="51"/>
      <c r="BG47" s="51"/>
      <c r="BH47" s="42"/>
      <c r="BI47" s="42"/>
      <c r="BJ47" s="42"/>
      <c r="BK47" s="42"/>
      <c r="BL47" s="41"/>
      <c r="BM47" s="42"/>
      <c r="BN47" s="41"/>
      <c r="BO47" s="47"/>
      <c r="BP47" s="41"/>
      <c r="BQ47" s="50"/>
      <c r="BR47" s="41"/>
      <c r="BS47" s="41"/>
      <c r="BT47" s="40"/>
      <c r="BU47" s="41"/>
      <c r="BV47" s="40"/>
      <c r="BW47" s="41"/>
      <c r="BX47" s="41"/>
      <c r="BY47" s="41"/>
      <c r="BZ47" s="107"/>
      <c r="CA47" s="107"/>
      <c r="CB47" s="41"/>
      <c r="CC47" s="99"/>
      <c r="CD47" s="177"/>
      <c r="CE47" s="177"/>
      <c r="CF47" s="41"/>
      <c r="CG47" s="99"/>
      <c r="CH47" s="156"/>
      <c r="CI47" s="156"/>
      <c r="CJ47" s="144"/>
      <c r="CK47" s="165"/>
      <c r="CL47" s="49"/>
      <c r="CM47" s="142"/>
      <c r="CN47" s="125"/>
      <c r="CO47" s="91"/>
      <c r="CP47" s="120"/>
      <c r="CQ47" s="91"/>
      <c r="CR47" s="91"/>
      <c r="CS47" s="149"/>
    </row>
    <row r="48" spans="1:97" s="17" customFormat="1" x14ac:dyDescent="0.25">
      <c r="A48" s="172"/>
      <c r="B48" s="15"/>
      <c r="C48" s="31"/>
      <c r="D48" s="34"/>
      <c r="E48" s="53"/>
      <c r="F48" s="34"/>
      <c r="G48" s="18"/>
      <c r="H48" s="20"/>
      <c r="I48" s="164"/>
      <c r="J48" s="37"/>
      <c r="K48" s="21"/>
      <c r="L48" s="99"/>
      <c r="M48" s="43"/>
      <c r="N48" s="43"/>
      <c r="O48" s="23"/>
      <c r="P48" s="99"/>
      <c r="Q48" s="43"/>
      <c r="R48" s="44"/>
      <c r="S48" s="99"/>
      <c r="T48" s="102"/>
      <c r="U48" s="24"/>
      <c r="V48" s="25"/>
      <c r="W48" s="130"/>
      <c r="X48" s="48"/>
      <c r="Y48" s="48"/>
      <c r="Z48" s="130"/>
      <c r="AA48" s="48"/>
      <c r="AB48" s="45"/>
      <c r="AC48" s="45"/>
      <c r="AD48" s="45"/>
      <c r="AE48" s="45"/>
      <c r="AF48" s="46"/>
      <c r="AG48" s="99"/>
      <c r="AH48" s="97"/>
      <c r="AI48" s="46"/>
      <c r="AJ48" s="46"/>
      <c r="AK48" s="46"/>
      <c r="AL48" s="46"/>
      <c r="AM48" s="99"/>
      <c r="AN48" s="97"/>
      <c r="AO48" s="46"/>
      <c r="AP48" s="46"/>
      <c r="AQ48" s="46"/>
      <c r="AR48" s="46"/>
      <c r="AS48" s="99"/>
      <c r="AT48" s="26"/>
      <c r="AU48" s="26"/>
      <c r="AV48" s="26"/>
      <c r="AW48" s="26"/>
      <c r="AX48" s="28"/>
      <c r="AY48" s="99"/>
      <c r="AZ48" s="33"/>
      <c r="BA48" s="33"/>
      <c r="BB48" s="19"/>
      <c r="BC48" s="33"/>
      <c r="BD48" s="33"/>
      <c r="BE48" s="51"/>
      <c r="BF48" s="51"/>
      <c r="BG48" s="51"/>
      <c r="BH48" s="42"/>
      <c r="BI48" s="42"/>
      <c r="BJ48" s="42"/>
      <c r="BK48" s="42"/>
      <c r="BL48" s="41"/>
      <c r="BM48" s="42"/>
      <c r="BN48" s="41"/>
      <c r="BO48" s="47"/>
      <c r="BP48" s="41"/>
      <c r="BQ48" s="50"/>
      <c r="BR48" s="41"/>
      <c r="BS48" s="41"/>
      <c r="BT48" s="40"/>
      <c r="BU48" s="41"/>
      <c r="BV48" s="40"/>
      <c r="BW48" s="41"/>
      <c r="BX48" s="41"/>
      <c r="BY48" s="41"/>
      <c r="BZ48" s="107"/>
      <c r="CA48" s="107"/>
      <c r="CB48" s="41"/>
      <c r="CC48" s="99"/>
      <c r="CD48" s="177"/>
      <c r="CE48" s="177"/>
      <c r="CF48" s="41"/>
      <c r="CG48" s="99"/>
      <c r="CH48" s="156"/>
      <c r="CI48" s="156"/>
      <c r="CJ48" s="144"/>
      <c r="CK48" s="165"/>
      <c r="CL48" s="49"/>
      <c r="CM48" s="142"/>
      <c r="CN48" s="87"/>
      <c r="CO48" s="124"/>
      <c r="CP48" s="90"/>
      <c r="CQ48" s="91"/>
      <c r="CR48" s="91"/>
      <c r="CS48" s="149"/>
    </row>
    <row r="49" spans="1:97" s="17" customFormat="1" x14ac:dyDescent="0.25">
      <c r="A49" s="172"/>
      <c r="B49" s="15"/>
      <c r="C49" s="31"/>
      <c r="D49" s="34"/>
      <c r="E49" s="53"/>
      <c r="F49" s="34"/>
      <c r="G49" s="18"/>
      <c r="H49" s="20"/>
      <c r="I49" s="164"/>
      <c r="J49" s="37"/>
      <c r="K49" s="21"/>
      <c r="L49" s="99"/>
      <c r="M49" s="43"/>
      <c r="N49" s="43"/>
      <c r="O49" s="23"/>
      <c r="P49" s="99"/>
      <c r="Q49" s="43"/>
      <c r="R49" s="44"/>
      <c r="S49" s="99"/>
      <c r="T49" s="102"/>
      <c r="U49" s="24"/>
      <c r="V49" s="25"/>
      <c r="W49" s="130"/>
      <c r="X49" s="48"/>
      <c r="Y49" s="48"/>
      <c r="Z49" s="130"/>
      <c r="AA49" s="48"/>
      <c r="AB49" s="45"/>
      <c r="AC49" s="45"/>
      <c r="AD49" s="45"/>
      <c r="AE49" s="45"/>
      <c r="AF49" s="46"/>
      <c r="AG49" s="99"/>
      <c r="AH49" s="97"/>
      <c r="AI49" s="46"/>
      <c r="AJ49" s="46"/>
      <c r="AK49" s="46"/>
      <c r="AL49" s="46"/>
      <c r="AM49" s="99"/>
      <c r="AN49" s="97"/>
      <c r="AO49" s="46"/>
      <c r="AP49" s="46"/>
      <c r="AQ49" s="46"/>
      <c r="AR49" s="46"/>
      <c r="AS49" s="99"/>
      <c r="AT49" s="26"/>
      <c r="AU49" s="26"/>
      <c r="AV49" s="26"/>
      <c r="AW49" s="26"/>
      <c r="AX49" s="28"/>
      <c r="AY49" s="99"/>
      <c r="AZ49" s="33"/>
      <c r="BA49" s="33"/>
      <c r="BB49" s="19"/>
      <c r="BC49" s="33"/>
      <c r="BD49" s="33"/>
      <c r="BE49" s="51"/>
      <c r="BF49" s="51"/>
      <c r="BG49" s="51"/>
      <c r="BH49" s="42"/>
      <c r="BI49" s="42"/>
      <c r="BJ49" s="42"/>
      <c r="BK49" s="42"/>
      <c r="BL49" s="41"/>
      <c r="BM49" s="42"/>
      <c r="BN49" s="41"/>
      <c r="BO49" s="47"/>
      <c r="BP49" s="41"/>
      <c r="BQ49" s="50"/>
      <c r="BR49" s="41"/>
      <c r="BS49" s="41"/>
      <c r="BT49" s="40"/>
      <c r="BU49" s="41"/>
      <c r="BV49" s="40"/>
      <c r="BW49" s="41"/>
      <c r="BX49" s="41"/>
      <c r="BY49" s="41"/>
      <c r="BZ49" s="107"/>
      <c r="CA49" s="107"/>
      <c r="CB49" s="41"/>
      <c r="CC49" s="99"/>
      <c r="CD49" s="177"/>
      <c r="CE49" s="177"/>
      <c r="CF49" s="41"/>
      <c r="CG49" s="99"/>
      <c r="CH49" s="156"/>
      <c r="CI49" s="156"/>
      <c r="CJ49" s="144"/>
      <c r="CK49" s="165"/>
      <c r="CL49" s="49"/>
      <c r="CM49" s="142"/>
      <c r="CN49" s="125"/>
      <c r="CO49" s="124"/>
      <c r="CP49" s="90"/>
      <c r="CQ49" s="91"/>
      <c r="CR49" s="91"/>
      <c r="CS49" s="149"/>
    </row>
    <row r="50" spans="1:97" s="17" customFormat="1" x14ac:dyDescent="0.25">
      <c r="A50" s="172"/>
      <c r="B50" s="15"/>
      <c r="C50" s="31"/>
      <c r="D50" s="34"/>
      <c r="E50" s="53"/>
      <c r="F50" s="34"/>
      <c r="G50" s="18"/>
      <c r="H50" s="20"/>
      <c r="I50" s="164"/>
      <c r="J50" s="37"/>
      <c r="K50" s="21"/>
      <c r="L50" s="99"/>
      <c r="M50" s="43"/>
      <c r="N50" s="43"/>
      <c r="O50" s="23"/>
      <c r="P50" s="99"/>
      <c r="Q50" s="43"/>
      <c r="R50" s="44"/>
      <c r="S50" s="99"/>
      <c r="T50" s="102"/>
      <c r="U50" s="24"/>
      <c r="V50" s="25"/>
      <c r="W50" s="130"/>
      <c r="X50" s="48"/>
      <c r="Y50" s="48"/>
      <c r="Z50" s="130"/>
      <c r="AA50" s="48"/>
      <c r="AB50" s="45"/>
      <c r="AC50" s="45"/>
      <c r="AD50" s="45"/>
      <c r="AE50" s="45"/>
      <c r="AF50" s="46"/>
      <c r="AG50" s="99"/>
      <c r="AH50" s="97"/>
      <c r="AI50" s="46"/>
      <c r="AJ50" s="46"/>
      <c r="AK50" s="46"/>
      <c r="AL50" s="46"/>
      <c r="AM50" s="99"/>
      <c r="AN50" s="97"/>
      <c r="AO50" s="46"/>
      <c r="AP50" s="46"/>
      <c r="AQ50" s="46"/>
      <c r="AR50" s="46"/>
      <c r="AS50" s="99"/>
      <c r="AT50" s="26"/>
      <c r="AU50" s="26"/>
      <c r="AV50" s="26"/>
      <c r="AW50" s="26"/>
      <c r="AX50" s="28"/>
      <c r="AY50" s="99"/>
      <c r="AZ50" s="33"/>
      <c r="BA50" s="33"/>
      <c r="BB50" s="19"/>
      <c r="BC50" s="33"/>
      <c r="BD50" s="33"/>
      <c r="BE50" s="51"/>
      <c r="BF50" s="51"/>
      <c r="BG50" s="51"/>
      <c r="BH50" s="42"/>
      <c r="BI50" s="42"/>
      <c r="BJ50" s="42"/>
      <c r="BK50" s="42"/>
      <c r="BL50" s="41"/>
      <c r="BM50" s="42"/>
      <c r="BN50" s="41"/>
      <c r="BO50" s="47"/>
      <c r="BP50" s="41"/>
      <c r="BQ50" s="50"/>
      <c r="BR50" s="41"/>
      <c r="BS50" s="41"/>
      <c r="BT50" s="40"/>
      <c r="BU50" s="41"/>
      <c r="BV50" s="40"/>
      <c r="BW50" s="41"/>
      <c r="BX50" s="41"/>
      <c r="BY50" s="41"/>
      <c r="BZ50" s="107"/>
      <c r="CA50" s="107"/>
      <c r="CB50" s="41"/>
      <c r="CC50" s="99"/>
      <c r="CD50" s="177"/>
      <c r="CE50" s="177"/>
      <c r="CF50" s="41"/>
      <c r="CG50" s="99"/>
      <c r="CH50" s="156"/>
      <c r="CI50" s="156"/>
      <c r="CJ50" s="144"/>
      <c r="CK50" s="165"/>
      <c r="CL50" s="49"/>
      <c r="CM50" s="142"/>
      <c r="CN50" s="125"/>
      <c r="CO50" s="91"/>
      <c r="CP50" s="90"/>
      <c r="CQ50" s="91"/>
      <c r="CR50" s="91"/>
      <c r="CS50" s="149"/>
    </row>
    <row r="51" spans="1:97" s="17" customFormat="1" x14ac:dyDescent="0.25">
      <c r="A51" s="172"/>
      <c r="B51" s="15"/>
      <c r="C51" s="31"/>
      <c r="D51" s="34"/>
      <c r="E51" s="53"/>
      <c r="F51" s="34"/>
      <c r="G51" s="18"/>
      <c r="H51" s="20"/>
      <c r="I51" s="164"/>
      <c r="J51" s="37"/>
      <c r="K51" s="21"/>
      <c r="L51" s="99"/>
      <c r="M51" s="43"/>
      <c r="N51" s="43"/>
      <c r="O51" s="23"/>
      <c r="P51" s="99"/>
      <c r="Q51" s="43"/>
      <c r="R51" s="44"/>
      <c r="S51" s="99"/>
      <c r="T51" s="102"/>
      <c r="U51" s="24"/>
      <c r="V51" s="25"/>
      <c r="W51" s="130"/>
      <c r="X51" s="48"/>
      <c r="Y51" s="48"/>
      <c r="Z51" s="130"/>
      <c r="AA51" s="48"/>
      <c r="AB51" s="45"/>
      <c r="AC51" s="45"/>
      <c r="AD51" s="45"/>
      <c r="AE51" s="45"/>
      <c r="AF51" s="46"/>
      <c r="AG51" s="99"/>
      <c r="AH51" s="97"/>
      <c r="AI51" s="46"/>
      <c r="AJ51" s="46"/>
      <c r="AK51" s="46"/>
      <c r="AL51" s="46"/>
      <c r="AM51" s="99"/>
      <c r="AN51" s="97"/>
      <c r="AO51" s="46"/>
      <c r="AP51" s="46"/>
      <c r="AQ51" s="46"/>
      <c r="AR51" s="46"/>
      <c r="AS51" s="99"/>
      <c r="AT51" s="26"/>
      <c r="AU51" s="26"/>
      <c r="AV51" s="26"/>
      <c r="AW51" s="26"/>
      <c r="AX51" s="28"/>
      <c r="AY51" s="99"/>
      <c r="AZ51" s="33"/>
      <c r="BA51" s="33"/>
      <c r="BB51" s="19"/>
      <c r="BC51" s="33"/>
      <c r="BD51" s="33"/>
      <c r="BE51" s="51"/>
      <c r="BF51" s="51"/>
      <c r="BG51" s="51"/>
      <c r="BH51" s="42"/>
      <c r="BI51" s="42"/>
      <c r="BJ51" s="42"/>
      <c r="BK51" s="42"/>
      <c r="BL51" s="41"/>
      <c r="BM51" s="42"/>
      <c r="BN51" s="41"/>
      <c r="BO51" s="47"/>
      <c r="BP51" s="41"/>
      <c r="BQ51" s="50"/>
      <c r="BR51" s="41"/>
      <c r="BS51" s="41"/>
      <c r="BT51" s="40"/>
      <c r="BU51" s="41"/>
      <c r="BV51" s="40"/>
      <c r="BW51" s="41"/>
      <c r="BX51" s="41"/>
      <c r="BY51" s="41"/>
      <c r="BZ51" s="107"/>
      <c r="CA51" s="107"/>
      <c r="CB51" s="41"/>
      <c r="CC51" s="99"/>
      <c r="CD51" s="177"/>
      <c r="CE51" s="177"/>
      <c r="CF51" s="41"/>
      <c r="CG51" s="99"/>
      <c r="CH51" s="156"/>
      <c r="CI51" s="156"/>
      <c r="CJ51" s="144"/>
      <c r="CK51" s="165"/>
      <c r="CL51" s="49"/>
      <c r="CM51" s="142"/>
      <c r="CN51" s="125"/>
      <c r="CO51" s="91"/>
      <c r="CP51" s="90"/>
      <c r="CQ51" s="91"/>
      <c r="CR51" s="91"/>
      <c r="CS51" s="149"/>
    </row>
    <row r="52" spans="1:97" s="17" customFormat="1" ht="94.5" customHeight="1" x14ac:dyDescent="0.25">
      <c r="A52" s="172"/>
      <c r="B52" s="15"/>
      <c r="C52" s="31"/>
      <c r="D52" s="34"/>
      <c r="E52" s="53"/>
      <c r="F52" s="34"/>
      <c r="G52" s="18"/>
      <c r="H52" s="20"/>
      <c r="I52" s="164"/>
      <c r="J52" s="37"/>
      <c r="K52" s="21"/>
      <c r="L52" s="99"/>
      <c r="M52" s="43"/>
      <c r="N52" s="43"/>
      <c r="O52" s="23"/>
      <c r="P52" s="99"/>
      <c r="Q52" s="43"/>
      <c r="R52" s="44"/>
      <c r="S52" s="99"/>
      <c r="T52" s="102"/>
      <c r="U52" s="24"/>
      <c r="V52" s="25"/>
      <c r="W52" s="130"/>
      <c r="X52" s="48"/>
      <c r="Y52" s="48"/>
      <c r="Z52" s="130"/>
      <c r="AA52" s="48"/>
      <c r="AB52" s="45"/>
      <c r="AC52" s="45"/>
      <c r="AD52" s="45"/>
      <c r="AE52" s="45"/>
      <c r="AF52" s="46"/>
      <c r="AG52" s="99"/>
      <c r="AH52" s="97"/>
      <c r="AI52" s="46"/>
      <c r="AJ52" s="46"/>
      <c r="AK52" s="46"/>
      <c r="AL52" s="46"/>
      <c r="AM52" s="99"/>
      <c r="AN52" s="97"/>
      <c r="AO52" s="46"/>
      <c r="AP52" s="46"/>
      <c r="AQ52" s="46"/>
      <c r="AR52" s="46"/>
      <c r="AS52" s="99"/>
      <c r="AT52" s="26"/>
      <c r="AU52" s="26"/>
      <c r="AV52" s="26"/>
      <c r="AW52" s="26"/>
      <c r="AX52" s="28"/>
      <c r="AY52" s="99"/>
      <c r="AZ52" s="33"/>
      <c r="BA52" s="33"/>
      <c r="BB52" s="19"/>
      <c r="BC52" s="33"/>
      <c r="BD52" s="33"/>
      <c r="BE52" s="51"/>
      <c r="BF52" s="51"/>
      <c r="BG52" s="51"/>
      <c r="BH52" s="42"/>
      <c r="BI52" s="42"/>
      <c r="BJ52" s="42"/>
      <c r="BK52" s="42"/>
      <c r="BL52" s="41"/>
      <c r="BM52" s="42"/>
      <c r="BN52" s="41"/>
      <c r="BO52" s="47"/>
      <c r="BP52" s="41"/>
      <c r="BQ52" s="50"/>
      <c r="BR52" s="41"/>
      <c r="BS52" s="41"/>
      <c r="BT52" s="40"/>
      <c r="BU52" s="41"/>
      <c r="BV52" s="40"/>
      <c r="BW52" s="41"/>
      <c r="BX52" s="41"/>
      <c r="BY52" s="41"/>
      <c r="BZ52" s="107"/>
      <c r="CA52" s="107"/>
      <c r="CB52" s="41"/>
      <c r="CC52" s="99"/>
      <c r="CD52" s="177"/>
      <c r="CE52" s="177"/>
      <c r="CF52" s="41"/>
      <c r="CG52" s="99"/>
      <c r="CH52" s="156"/>
      <c r="CI52" s="156"/>
      <c r="CJ52" s="144"/>
      <c r="CK52" s="165"/>
      <c r="CL52" s="49"/>
      <c r="CM52" s="142"/>
      <c r="CN52" s="125"/>
      <c r="CO52" s="124"/>
      <c r="CP52" s="90"/>
      <c r="CQ52" s="91"/>
      <c r="CR52" s="91"/>
      <c r="CS52" s="149"/>
    </row>
    <row r="53" spans="1:97" s="17" customFormat="1" x14ac:dyDescent="0.25">
      <c r="A53" s="172"/>
      <c r="B53" s="15"/>
      <c r="C53" s="31"/>
      <c r="D53" s="34"/>
      <c r="E53" s="53"/>
      <c r="F53" s="34"/>
      <c r="G53" s="18"/>
      <c r="H53" s="20"/>
      <c r="I53" s="164"/>
      <c r="J53" s="37"/>
      <c r="K53" s="21"/>
      <c r="L53" s="99"/>
      <c r="M53" s="43"/>
      <c r="N53" s="43"/>
      <c r="O53" s="23"/>
      <c r="P53" s="99"/>
      <c r="Q53" s="43"/>
      <c r="R53" s="44"/>
      <c r="S53" s="99"/>
      <c r="T53" s="102"/>
      <c r="U53" s="24"/>
      <c r="V53" s="25"/>
      <c r="W53" s="130"/>
      <c r="X53" s="48"/>
      <c r="Y53" s="48"/>
      <c r="Z53" s="130"/>
      <c r="AA53" s="48"/>
      <c r="AB53" s="45"/>
      <c r="AC53" s="45"/>
      <c r="AD53" s="45"/>
      <c r="AE53" s="45"/>
      <c r="AF53" s="46"/>
      <c r="AG53" s="99"/>
      <c r="AH53" s="97"/>
      <c r="AI53" s="46"/>
      <c r="AJ53" s="46"/>
      <c r="AK53" s="46"/>
      <c r="AL53" s="46"/>
      <c r="AM53" s="99"/>
      <c r="AN53" s="97"/>
      <c r="AO53" s="46"/>
      <c r="AP53" s="46"/>
      <c r="AQ53" s="46"/>
      <c r="AR53" s="46"/>
      <c r="AS53" s="99"/>
      <c r="AT53" s="26"/>
      <c r="AU53" s="26"/>
      <c r="AV53" s="26"/>
      <c r="AW53" s="26"/>
      <c r="AX53" s="28"/>
      <c r="AY53" s="99"/>
      <c r="AZ53" s="33"/>
      <c r="BA53" s="33"/>
      <c r="BB53" s="19"/>
      <c r="BC53" s="33"/>
      <c r="BD53" s="33"/>
      <c r="BE53" s="51"/>
      <c r="BF53" s="51"/>
      <c r="BG53" s="51"/>
      <c r="BH53" s="42"/>
      <c r="BI53" s="42"/>
      <c r="BJ53" s="42"/>
      <c r="BK53" s="42"/>
      <c r="BL53" s="41"/>
      <c r="BM53" s="42"/>
      <c r="BN53" s="41"/>
      <c r="BO53" s="47"/>
      <c r="BP53" s="41"/>
      <c r="BQ53" s="50"/>
      <c r="BR53" s="41"/>
      <c r="BS53" s="41"/>
      <c r="BT53" s="40"/>
      <c r="BU53" s="41"/>
      <c r="BV53" s="40"/>
      <c r="BW53" s="41"/>
      <c r="BX53" s="41"/>
      <c r="BY53" s="41"/>
      <c r="BZ53" s="107"/>
      <c r="CA53" s="107"/>
      <c r="CB53" s="41"/>
      <c r="CC53" s="99"/>
      <c r="CD53" s="177"/>
      <c r="CE53" s="177"/>
      <c r="CF53" s="41"/>
      <c r="CG53" s="99"/>
      <c r="CH53" s="156"/>
      <c r="CI53" s="156"/>
      <c r="CJ53" s="144"/>
      <c r="CK53" s="165"/>
      <c r="CL53" s="49"/>
      <c r="CM53" s="142"/>
      <c r="CN53" s="125"/>
      <c r="CO53" s="124"/>
      <c r="CP53" s="120"/>
      <c r="CQ53" s="91"/>
      <c r="CR53" s="91"/>
      <c r="CS53" s="149"/>
    </row>
    <row r="54" spans="1:97" s="17" customFormat="1" x14ac:dyDescent="0.25">
      <c r="A54" s="172"/>
      <c r="B54" s="15"/>
      <c r="C54" s="31"/>
      <c r="D54" s="34"/>
      <c r="E54" s="53"/>
      <c r="F54" s="34"/>
      <c r="G54" s="18"/>
      <c r="H54" s="20"/>
      <c r="I54" s="164"/>
      <c r="J54" s="37"/>
      <c r="K54" s="21"/>
      <c r="L54" s="99"/>
      <c r="M54" s="43"/>
      <c r="N54" s="43"/>
      <c r="O54" s="23"/>
      <c r="P54" s="99"/>
      <c r="Q54" s="43"/>
      <c r="R54" s="44"/>
      <c r="S54" s="99"/>
      <c r="T54" s="102"/>
      <c r="U54" s="24"/>
      <c r="V54" s="25"/>
      <c r="W54" s="130"/>
      <c r="X54" s="48"/>
      <c r="Y54" s="48"/>
      <c r="Z54" s="130"/>
      <c r="AA54" s="48"/>
      <c r="AB54" s="45"/>
      <c r="AC54" s="45"/>
      <c r="AD54" s="45"/>
      <c r="AE54" s="45"/>
      <c r="AF54" s="46"/>
      <c r="AG54" s="99"/>
      <c r="AH54" s="97"/>
      <c r="AI54" s="46"/>
      <c r="AJ54" s="46"/>
      <c r="AK54" s="46"/>
      <c r="AL54" s="46"/>
      <c r="AM54" s="99"/>
      <c r="AN54" s="97"/>
      <c r="AO54" s="46"/>
      <c r="AP54" s="46"/>
      <c r="AQ54" s="46"/>
      <c r="AR54" s="46"/>
      <c r="AS54" s="99"/>
      <c r="AT54" s="26"/>
      <c r="AU54" s="26"/>
      <c r="AV54" s="26"/>
      <c r="AW54" s="26"/>
      <c r="AX54" s="28"/>
      <c r="AY54" s="99"/>
      <c r="AZ54" s="33"/>
      <c r="BA54" s="33"/>
      <c r="BB54" s="19"/>
      <c r="BC54" s="33"/>
      <c r="BD54" s="33"/>
      <c r="BE54" s="51"/>
      <c r="BF54" s="51"/>
      <c r="BG54" s="51"/>
      <c r="BH54" s="42"/>
      <c r="BI54" s="42"/>
      <c r="BJ54" s="42"/>
      <c r="BK54" s="42"/>
      <c r="BL54" s="41"/>
      <c r="BM54" s="42"/>
      <c r="BN54" s="41"/>
      <c r="BO54" s="47"/>
      <c r="BP54" s="41"/>
      <c r="BQ54" s="50"/>
      <c r="BR54" s="41"/>
      <c r="BS54" s="41"/>
      <c r="BT54" s="40"/>
      <c r="BU54" s="41"/>
      <c r="BV54" s="40"/>
      <c r="BW54" s="41"/>
      <c r="BX54" s="41"/>
      <c r="BY54" s="41"/>
      <c r="BZ54" s="107"/>
      <c r="CA54" s="107"/>
      <c r="CB54" s="41"/>
      <c r="CC54" s="99"/>
      <c r="CD54" s="177"/>
      <c r="CE54" s="177"/>
      <c r="CF54" s="41"/>
      <c r="CG54" s="99"/>
      <c r="CH54" s="156"/>
      <c r="CI54" s="156"/>
      <c r="CJ54" s="144"/>
      <c r="CK54" s="165"/>
      <c r="CL54" s="49"/>
      <c r="CM54" s="142"/>
      <c r="CN54" s="125"/>
      <c r="CO54" s="124"/>
      <c r="CP54" s="90"/>
      <c r="CQ54" s="91"/>
      <c r="CR54" s="91"/>
      <c r="CS54" s="149"/>
    </row>
    <row r="55" spans="1:97" s="17" customFormat="1" x14ac:dyDescent="0.25">
      <c r="A55" s="172"/>
      <c r="B55" s="15"/>
      <c r="C55" s="31"/>
      <c r="D55" s="34"/>
      <c r="E55" s="53"/>
      <c r="F55" s="34"/>
      <c r="G55" s="18"/>
      <c r="H55" s="20"/>
      <c r="I55" s="164"/>
      <c r="J55" s="37"/>
      <c r="K55" s="21"/>
      <c r="L55" s="99"/>
      <c r="M55" s="43"/>
      <c r="N55" s="43"/>
      <c r="O55" s="23"/>
      <c r="P55" s="99"/>
      <c r="Q55" s="43"/>
      <c r="R55" s="44"/>
      <c r="S55" s="99"/>
      <c r="T55" s="102"/>
      <c r="U55" s="24"/>
      <c r="V55" s="25"/>
      <c r="W55" s="130"/>
      <c r="X55" s="48"/>
      <c r="Y55" s="48"/>
      <c r="Z55" s="130"/>
      <c r="AA55" s="48"/>
      <c r="AB55" s="45"/>
      <c r="AC55" s="45"/>
      <c r="AD55" s="45"/>
      <c r="AE55" s="45"/>
      <c r="AF55" s="46"/>
      <c r="AG55" s="99"/>
      <c r="AH55" s="97"/>
      <c r="AI55" s="46"/>
      <c r="AJ55" s="46"/>
      <c r="AK55" s="46"/>
      <c r="AL55" s="46"/>
      <c r="AM55" s="99"/>
      <c r="AN55" s="97"/>
      <c r="AO55" s="46"/>
      <c r="AP55" s="46"/>
      <c r="AQ55" s="46"/>
      <c r="AR55" s="46"/>
      <c r="AS55" s="99"/>
      <c r="AT55" s="26"/>
      <c r="AU55" s="26"/>
      <c r="AV55" s="26"/>
      <c r="AW55" s="26"/>
      <c r="AX55" s="28"/>
      <c r="AY55" s="99"/>
      <c r="AZ55" s="33"/>
      <c r="BA55" s="33"/>
      <c r="BB55" s="19"/>
      <c r="BC55" s="33"/>
      <c r="BD55" s="33"/>
      <c r="BE55" s="51"/>
      <c r="BF55" s="51"/>
      <c r="BG55" s="51"/>
      <c r="BH55" s="42"/>
      <c r="BI55" s="42"/>
      <c r="BJ55" s="42"/>
      <c r="BK55" s="42"/>
      <c r="BL55" s="41"/>
      <c r="BM55" s="42"/>
      <c r="BN55" s="41"/>
      <c r="BO55" s="47"/>
      <c r="BP55" s="41"/>
      <c r="BQ55" s="50"/>
      <c r="BR55" s="41"/>
      <c r="BS55" s="41"/>
      <c r="BT55" s="40"/>
      <c r="BU55" s="41"/>
      <c r="BV55" s="40"/>
      <c r="BW55" s="41"/>
      <c r="BX55" s="41"/>
      <c r="BY55" s="41"/>
      <c r="BZ55" s="107"/>
      <c r="CA55" s="107"/>
      <c r="CB55" s="41"/>
      <c r="CC55" s="99"/>
      <c r="CD55" s="177"/>
      <c r="CE55" s="177"/>
      <c r="CF55" s="41"/>
      <c r="CG55" s="99"/>
      <c r="CH55" s="156"/>
      <c r="CI55" s="156"/>
      <c r="CJ55" s="144"/>
      <c r="CK55" s="165"/>
      <c r="CL55" s="49"/>
      <c r="CM55" s="142"/>
      <c r="CN55" s="87"/>
      <c r="CO55" s="124"/>
      <c r="CP55" s="90"/>
      <c r="CQ55" s="91"/>
      <c r="CR55" s="91"/>
      <c r="CS55" s="149"/>
    </row>
    <row r="56" spans="1:97" s="17" customFormat="1" x14ac:dyDescent="0.25">
      <c r="A56" s="172"/>
      <c r="B56" s="15"/>
      <c r="C56" s="31"/>
      <c r="D56" s="34"/>
      <c r="E56" s="53"/>
      <c r="F56" s="34"/>
      <c r="G56" s="18"/>
      <c r="H56" s="20"/>
      <c r="I56" s="164"/>
      <c r="J56" s="37"/>
      <c r="K56" s="21"/>
      <c r="L56" s="99"/>
      <c r="M56" s="43"/>
      <c r="N56" s="43"/>
      <c r="O56" s="23"/>
      <c r="P56" s="99"/>
      <c r="Q56" s="43"/>
      <c r="R56" s="44"/>
      <c r="S56" s="99"/>
      <c r="T56" s="102"/>
      <c r="U56" s="24"/>
      <c r="V56" s="25"/>
      <c r="W56" s="130"/>
      <c r="X56" s="48"/>
      <c r="Y56" s="48"/>
      <c r="Z56" s="130"/>
      <c r="AA56" s="48"/>
      <c r="AB56" s="45"/>
      <c r="AC56" s="45"/>
      <c r="AD56" s="45"/>
      <c r="AE56" s="45"/>
      <c r="AF56" s="46"/>
      <c r="AG56" s="99"/>
      <c r="AH56" s="97"/>
      <c r="AI56" s="46"/>
      <c r="AJ56" s="46"/>
      <c r="AK56" s="46"/>
      <c r="AL56" s="46"/>
      <c r="AM56" s="99"/>
      <c r="AN56" s="97"/>
      <c r="AO56" s="46"/>
      <c r="AP56" s="46"/>
      <c r="AQ56" s="46"/>
      <c r="AR56" s="46"/>
      <c r="AS56" s="99"/>
      <c r="AT56" s="26"/>
      <c r="AU56" s="26"/>
      <c r="AV56" s="26"/>
      <c r="AW56" s="26"/>
      <c r="AX56" s="28"/>
      <c r="AY56" s="99"/>
      <c r="AZ56" s="33"/>
      <c r="BA56" s="33"/>
      <c r="BB56" s="19"/>
      <c r="BC56" s="33"/>
      <c r="BD56" s="33"/>
      <c r="BE56" s="51"/>
      <c r="BF56" s="51"/>
      <c r="BG56" s="51"/>
      <c r="BH56" s="42"/>
      <c r="BI56" s="42"/>
      <c r="BJ56" s="42"/>
      <c r="BK56" s="42"/>
      <c r="BL56" s="41"/>
      <c r="BM56" s="42"/>
      <c r="BN56" s="41"/>
      <c r="BO56" s="47"/>
      <c r="BP56" s="41"/>
      <c r="BQ56" s="50"/>
      <c r="BR56" s="41"/>
      <c r="BS56" s="41"/>
      <c r="BT56" s="40"/>
      <c r="BU56" s="41"/>
      <c r="BV56" s="40"/>
      <c r="BW56" s="41"/>
      <c r="BX56" s="41"/>
      <c r="BY56" s="41"/>
      <c r="BZ56" s="107"/>
      <c r="CA56" s="107"/>
      <c r="CB56" s="41"/>
      <c r="CC56" s="99"/>
      <c r="CD56" s="177"/>
      <c r="CE56" s="177"/>
      <c r="CF56" s="41"/>
      <c r="CG56" s="99"/>
      <c r="CH56" s="156"/>
      <c r="CI56" s="156"/>
      <c r="CJ56" s="144"/>
      <c r="CK56" s="165"/>
      <c r="CL56" s="49"/>
      <c r="CM56" s="142"/>
      <c r="CN56" s="125"/>
      <c r="CO56" s="124"/>
      <c r="CP56" s="120"/>
      <c r="CQ56" s="91"/>
      <c r="CR56" s="91"/>
      <c r="CS56" s="149"/>
    </row>
    <row r="57" spans="1:97" s="17" customFormat="1" x14ac:dyDescent="0.25">
      <c r="A57" s="172"/>
      <c r="B57" s="15"/>
      <c r="C57" s="31"/>
      <c r="D57" s="34"/>
      <c r="E57" s="53"/>
      <c r="F57" s="34"/>
      <c r="G57" s="18"/>
      <c r="H57" s="20"/>
      <c r="I57" s="164"/>
      <c r="J57" s="37"/>
      <c r="K57" s="21"/>
      <c r="L57" s="99"/>
      <c r="M57" s="43"/>
      <c r="N57" s="43"/>
      <c r="O57" s="23"/>
      <c r="P57" s="99"/>
      <c r="Q57" s="43"/>
      <c r="R57" s="44"/>
      <c r="S57" s="99"/>
      <c r="T57" s="102"/>
      <c r="U57" s="24"/>
      <c r="V57" s="25"/>
      <c r="W57" s="130"/>
      <c r="X57" s="48"/>
      <c r="Y57" s="48"/>
      <c r="Z57" s="130"/>
      <c r="AA57" s="48"/>
      <c r="AB57" s="45"/>
      <c r="AC57" s="45"/>
      <c r="AD57" s="45"/>
      <c r="AE57" s="45"/>
      <c r="AF57" s="46"/>
      <c r="AG57" s="99"/>
      <c r="AH57" s="97"/>
      <c r="AI57" s="46"/>
      <c r="AJ57" s="46"/>
      <c r="AK57" s="46"/>
      <c r="AL57" s="46"/>
      <c r="AM57" s="99"/>
      <c r="AN57" s="97"/>
      <c r="AO57" s="46"/>
      <c r="AP57" s="46"/>
      <c r="AQ57" s="46"/>
      <c r="AR57" s="46"/>
      <c r="AS57" s="99"/>
      <c r="AT57" s="26"/>
      <c r="AU57" s="26"/>
      <c r="AV57" s="26"/>
      <c r="AW57" s="26"/>
      <c r="AX57" s="28"/>
      <c r="AY57" s="99"/>
      <c r="AZ57" s="33"/>
      <c r="BA57" s="33"/>
      <c r="BB57" s="19"/>
      <c r="BC57" s="33"/>
      <c r="BD57" s="33"/>
      <c r="BE57" s="51"/>
      <c r="BF57" s="51"/>
      <c r="BG57" s="51"/>
      <c r="BH57" s="42"/>
      <c r="BI57" s="42"/>
      <c r="BJ57" s="42"/>
      <c r="BK57" s="42"/>
      <c r="BL57" s="41"/>
      <c r="BM57" s="42"/>
      <c r="BN57" s="41"/>
      <c r="BO57" s="47"/>
      <c r="BP57" s="41"/>
      <c r="BQ57" s="50"/>
      <c r="BR57" s="41"/>
      <c r="BS57" s="41"/>
      <c r="BT57" s="40"/>
      <c r="BU57" s="41"/>
      <c r="BV57" s="40"/>
      <c r="BW57" s="41"/>
      <c r="BX57" s="41"/>
      <c r="BY57" s="41"/>
      <c r="BZ57" s="107"/>
      <c r="CA57" s="107"/>
      <c r="CB57" s="41"/>
      <c r="CC57" s="99"/>
      <c r="CD57" s="177"/>
      <c r="CE57" s="177"/>
      <c r="CF57" s="41"/>
      <c r="CG57" s="99"/>
      <c r="CH57" s="156"/>
      <c r="CI57" s="156"/>
      <c r="CJ57" s="144"/>
      <c r="CK57" s="165"/>
      <c r="CL57" s="49"/>
      <c r="CM57" s="142"/>
      <c r="CN57" s="125"/>
      <c r="CO57" s="91"/>
      <c r="CP57" s="90"/>
      <c r="CQ57" s="91"/>
      <c r="CR57" s="91"/>
      <c r="CS57" s="149"/>
    </row>
    <row r="58" spans="1:97" s="17" customFormat="1" x14ac:dyDescent="0.25">
      <c r="A58" s="172"/>
      <c r="B58" s="15"/>
      <c r="C58" s="31"/>
      <c r="D58" s="34"/>
      <c r="E58" s="53"/>
      <c r="F58" s="34"/>
      <c r="G58" s="18"/>
      <c r="H58" s="20"/>
      <c r="I58" s="164"/>
      <c r="J58" s="37"/>
      <c r="K58" s="21"/>
      <c r="L58" s="99"/>
      <c r="M58" s="43"/>
      <c r="N58" s="43"/>
      <c r="O58" s="23"/>
      <c r="P58" s="99"/>
      <c r="Q58" s="43"/>
      <c r="R58" s="44"/>
      <c r="S58" s="99"/>
      <c r="T58" s="102"/>
      <c r="U58" s="24"/>
      <c r="V58" s="25"/>
      <c r="W58" s="130"/>
      <c r="X58" s="48"/>
      <c r="Y58" s="48"/>
      <c r="Z58" s="130"/>
      <c r="AA58" s="48"/>
      <c r="AB58" s="45"/>
      <c r="AC58" s="45"/>
      <c r="AD58" s="45"/>
      <c r="AE58" s="45"/>
      <c r="AF58" s="46"/>
      <c r="AG58" s="99"/>
      <c r="AH58" s="97"/>
      <c r="AI58" s="46"/>
      <c r="AJ58" s="46"/>
      <c r="AK58" s="46"/>
      <c r="AL58" s="46"/>
      <c r="AM58" s="99"/>
      <c r="AN58" s="97"/>
      <c r="AO58" s="46"/>
      <c r="AP58" s="46"/>
      <c r="AQ58" s="46"/>
      <c r="AR58" s="46"/>
      <c r="AS58" s="99"/>
      <c r="AT58" s="26"/>
      <c r="AU58" s="26"/>
      <c r="AV58" s="26"/>
      <c r="AW58" s="26"/>
      <c r="AX58" s="28"/>
      <c r="AY58" s="99"/>
      <c r="AZ58" s="33"/>
      <c r="BA58" s="33"/>
      <c r="BB58" s="19"/>
      <c r="BC58" s="33"/>
      <c r="BD58" s="33"/>
      <c r="BE58" s="51"/>
      <c r="BF58" s="51"/>
      <c r="BG58" s="51"/>
      <c r="BH58" s="42"/>
      <c r="BI58" s="42"/>
      <c r="BJ58" s="42"/>
      <c r="BK58" s="42"/>
      <c r="BL58" s="41"/>
      <c r="BM58" s="42"/>
      <c r="BN58" s="41"/>
      <c r="BO58" s="47"/>
      <c r="BP58" s="41"/>
      <c r="BQ58" s="50"/>
      <c r="BR58" s="41"/>
      <c r="BS58" s="41"/>
      <c r="BT58" s="40"/>
      <c r="BU58" s="41"/>
      <c r="BV58" s="40"/>
      <c r="BW58" s="41"/>
      <c r="BX58" s="41"/>
      <c r="BY58" s="41"/>
      <c r="BZ58" s="107"/>
      <c r="CA58" s="107"/>
      <c r="CB58" s="41"/>
      <c r="CC58" s="99"/>
      <c r="CD58" s="177"/>
      <c r="CE58" s="177"/>
      <c r="CF58" s="41"/>
      <c r="CG58" s="99"/>
      <c r="CH58" s="156"/>
      <c r="CI58" s="156"/>
      <c r="CJ58" s="144"/>
      <c r="CK58" s="165"/>
      <c r="CL58" s="49"/>
      <c r="CM58" s="142"/>
      <c r="CN58" s="125"/>
      <c r="CO58" s="91"/>
      <c r="CP58" s="90"/>
      <c r="CQ58" s="91"/>
      <c r="CR58" s="91"/>
      <c r="CS58" s="149"/>
    </row>
    <row r="59" spans="1:97" s="17" customFormat="1" x14ac:dyDescent="0.25">
      <c r="A59" s="172"/>
      <c r="B59" s="15"/>
      <c r="C59" s="31"/>
      <c r="D59" s="34"/>
      <c r="E59" s="53"/>
      <c r="F59" s="34"/>
      <c r="G59" s="18"/>
      <c r="H59" s="20"/>
      <c r="I59" s="164"/>
      <c r="J59" s="37"/>
      <c r="K59" s="21"/>
      <c r="L59" s="99"/>
      <c r="M59" s="43"/>
      <c r="N59" s="43"/>
      <c r="O59" s="23"/>
      <c r="P59" s="99"/>
      <c r="Q59" s="43"/>
      <c r="R59" s="44"/>
      <c r="S59" s="99"/>
      <c r="T59" s="102"/>
      <c r="U59" s="24"/>
      <c r="V59" s="25"/>
      <c r="W59" s="130"/>
      <c r="X59" s="48"/>
      <c r="Y59" s="48"/>
      <c r="Z59" s="130"/>
      <c r="AA59" s="48"/>
      <c r="AB59" s="45"/>
      <c r="AC59" s="45"/>
      <c r="AD59" s="45"/>
      <c r="AE59" s="45"/>
      <c r="AF59" s="46"/>
      <c r="AG59" s="99"/>
      <c r="AH59" s="97"/>
      <c r="AI59" s="46"/>
      <c r="AJ59" s="46"/>
      <c r="AK59" s="46"/>
      <c r="AL59" s="46"/>
      <c r="AM59" s="99"/>
      <c r="AN59" s="97"/>
      <c r="AO59" s="46"/>
      <c r="AP59" s="46"/>
      <c r="AQ59" s="46"/>
      <c r="AR59" s="46"/>
      <c r="AS59" s="99"/>
      <c r="AT59" s="26"/>
      <c r="AU59" s="26"/>
      <c r="AV59" s="26"/>
      <c r="AW59" s="26"/>
      <c r="AX59" s="28"/>
      <c r="AY59" s="99"/>
      <c r="AZ59" s="33"/>
      <c r="BA59" s="33"/>
      <c r="BB59" s="19"/>
      <c r="BC59" s="33"/>
      <c r="BD59" s="33"/>
      <c r="BE59" s="51"/>
      <c r="BF59" s="51"/>
      <c r="BG59" s="51"/>
      <c r="BH59" s="42"/>
      <c r="BI59" s="42"/>
      <c r="BJ59" s="42"/>
      <c r="BK59" s="42"/>
      <c r="BL59" s="41"/>
      <c r="BM59" s="42"/>
      <c r="BN59" s="41"/>
      <c r="BO59" s="47"/>
      <c r="BP59" s="41"/>
      <c r="BQ59" s="50"/>
      <c r="BR59" s="41"/>
      <c r="BS59" s="41"/>
      <c r="BT59" s="40"/>
      <c r="BU59" s="41"/>
      <c r="BV59" s="40"/>
      <c r="BW59" s="41"/>
      <c r="BX59" s="41"/>
      <c r="BY59" s="41"/>
      <c r="BZ59" s="107"/>
      <c r="CA59" s="107"/>
      <c r="CB59" s="41"/>
      <c r="CC59" s="99"/>
      <c r="CD59" s="177"/>
      <c r="CE59" s="177"/>
      <c r="CF59" s="41"/>
      <c r="CG59" s="99"/>
      <c r="CH59" s="156"/>
      <c r="CI59" s="156"/>
      <c r="CJ59" s="144"/>
      <c r="CK59" s="165"/>
      <c r="CL59" s="49"/>
      <c r="CM59" s="142"/>
      <c r="CN59" s="87"/>
      <c r="CO59" s="91"/>
      <c r="CP59" s="120"/>
      <c r="CQ59" s="91"/>
      <c r="CR59" s="91"/>
      <c r="CS59" s="149"/>
    </row>
    <row r="60" spans="1:97" s="17" customFormat="1" x14ac:dyDescent="0.25">
      <c r="A60" s="172"/>
      <c r="B60" s="15"/>
      <c r="C60" s="31"/>
      <c r="D60" s="34"/>
      <c r="E60" s="53"/>
      <c r="F60" s="34"/>
      <c r="G60" s="18"/>
      <c r="H60" s="20"/>
      <c r="I60" s="30"/>
      <c r="J60" s="37"/>
      <c r="K60" s="21"/>
      <c r="L60" s="99"/>
      <c r="M60" s="43"/>
      <c r="N60" s="43"/>
      <c r="O60" s="44"/>
      <c r="P60" s="99"/>
      <c r="Q60" s="43"/>
      <c r="R60" s="44"/>
      <c r="S60" s="99"/>
      <c r="T60" s="102"/>
      <c r="U60" s="24"/>
      <c r="V60" s="25"/>
      <c r="W60" s="130"/>
      <c r="X60" s="48"/>
      <c r="Y60" s="48"/>
      <c r="Z60" s="130"/>
      <c r="AA60" s="48"/>
      <c r="AB60" s="45"/>
      <c r="AC60" s="45"/>
      <c r="AD60" s="45"/>
      <c r="AE60" s="45"/>
      <c r="AF60" s="46"/>
      <c r="AG60" s="99"/>
      <c r="AH60" s="97"/>
      <c r="AI60" s="46"/>
      <c r="AJ60" s="46"/>
      <c r="AK60" s="46"/>
      <c r="AL60" s="46"/>
      <c r="AM60" s="99"/>
      <c r="AN60" s="97"/>
      <c r="AO60" s="46"/>
      <c r="AP60" s="46"/>
      <c r="AQ60" s="46"/>
      <c r="AR60" s="46"/>
      <c r="AS60" s="99"/>
      <c r="AT60" s="26"/>
      <c r="AU60" s="26"/>
      <c r="AV60" s="26"/>
      <c r="AW60" s="26"/>
      <c r="AX60" s="28"/>
      <c r="AY60" s="99"/>
      <c r="AZ60" s="33"/>
      <c r="BA60" s="33"/>
      <c r="BB60" s="19"/>
      <c r="BC60" s="33"/>
      <c r="BD60" s="33"/>
      <c r="BE60" s="51"/>
      <c r="BF60" s="51"/>
      <c r="BG60" s="51"/>
      <c r="BH60" s="42"/>
      <c r="BI60" s="42"/>
      <c r="BJ60" s="42"/>
      <c r="BK60" s="42"/>
      <c r="BL60" s="41"/>
      <c r="BM60" s="42"/>
      <c r="BN60" s="41"/>
      <c r="BO60" s="47"/>
      <c r="BP60" s="41"/>
      <c r="BQ60" s="50"/>
      <c r="BR60" s="41"/>
      <c r="BS60" s="41"/>
      <c r="BT60" s="40"/>
      <c r="BU60" s="41"/>
      <c r="BV60" s="40"/>
      <c r="BW60" s="41"/>
      <c r="BX60" s="41"/>
      <c r="BY60" s="41"/>
      <c r="BZ60" s="107"/>
      <c r="CA60" s="107"/>
      <c r="CB60" s="41"/>
      <c r="CC60" s="99"/>
      <c r="CD60" s="177"/>
      <c r="CE60" s="177"/>
      <c r="CF60" s="41"/>
      <c r="CG60" s="99"/>
      <c r="CH60" s="156"/>
      <c r="CI60" s="156"/>
      <c r="CJ60" s="144"/>
      <c r="CK60" s="165"/>
      <c r="CL60" s="49"/>
      <c r="CM60" s="142"/>
      <c r="CN60" s="87"/>
      <c r="CO60" s="91"/>
      <c r="CP60" s="90"/>
      <c r="CQ60" s="91"/>
      <c r="CR60" s="91"/>
      <c r="CS60" s="149"/>
    </row>
    <row r="61" spans="1:97" s="17" customFormat="1" x14ac:dyDescent="0.25">
      <c r="A61" s="172"/>
      <c r="B61" s="15"/>
      <c r="C61" s="31"/>
      <c r="D61" s="34"/>
      <c r="E61" s="53"/>
      <c r="F61" s="34"/>
      <c r="G61" s="18"/>
      <c r="H61" s="20"/>
      <c r="I61" s="30"/>
      <c r="J61" s="37"/>
      <c r="K61" s="21"/>
      <c r="L61" s="99"/>
      <c r="M61" s="43"/>
      <c r="N61" s="43"/>
      <c r="O61" s="44"/>
      <c r="P61" s="99"/>
      <c r="Q61" s="43"/>
      <c r="R61" s="44"/>
      <c r="S61" s="99"/>
      <c r="T61" s="102"/>
      <c r="U61" s="24"/>
      <c r="V61" s="25"/>
      <c r="W61" s="130"/>
      <c r="X61" s="48"/>
      <c r="Y61" s="48"/>
      <c r="Z61" s="130"/>
      <c r="AA61" s="48"/>
      <c r="AB61" s="45"/>
      <c r="AC61" s="45"/>
      <c r="AD61" s="45"/>
      <c r="AE61" s="45"/>
      <c r="AF61" s="46"/>
      <c r="AG61" s="99"/>
      <c r="AH61" s="97"/>
      <c r="AI61" s="46"/>
      <c r="AJ61" s="46"/>
      <c r="AK61" s="46"/>
      <c r="AL61" s="46"/>
      <c r="AM61" s="99"/>
      <c r="AN61" s="97"/>
      <c r="AO61" s="46"/>
      <c r="AP61" s="46"/>
      <c r="AQ61" s="46"/>
      <c r="AR61" s="46"/>
      <c r="AS61" s="99"/>
      <c r="AT61" s="26"/>
      <c r="AU61" s="26"/>
      <c r="AV61" s="26"/>
      <c r="AW61" s="26"/>
      <c r="AX61" s="28"/>
      <c r="AY61" s="99"/>
      <c r="AZ61" s="33"/>
      <c r="BA61" s="33"/>
      <c r="BB61" s="19"/>
      <c r="BC61" s="33"/>
      <c r="BD61" s="33"/>
      <c r="BE61" s="51"/>
      <c r="BF61" s="51"/>
      <c r="BG61" s="51"/>
      <c r="BH61" s="42"/>
      <c r="BI61" s="42"/>
      <c r="BJ61" s="42"/>
      <c r="BK61" s="42"/>
      <c r="BL61" s="41"/>
      <c r="BM61" s="42"/>
      <c r="BN61" s="41"/>
      <c r="BO61" s="47"/>
      <c r="BP61" s="41"/>
      <c r="BQ61" s="50"/>
      <c r="BR61" s="41"/>
      <c r="BS61" s="41"/>
      <c r="BT61" s="40"/>
      <c r="BU61" s="41"/>
      <c r="BV61" s="40"/>
      <c r="BW61" s="41"/>
      <c r="BX61" s="41"/>
      <c r="BY61" s="41"/>
      <c r="BZ61" s="107"/>
      <c r="CA61" s="107"/>
      <c r="CB61" s="41"/>
      <c r="CC61" s="99"/>
      <c r="CD61" s="177"/>
      <c r="CE61" s="177"/>
      <c r="CF61" s="41"/>
      <c r="CG61" s="99"/>
      <c r="CH61" s="156"/>
      <c r="CI61" s="156"/>
      <c r="CJ61" s="144"/>
      <c r="CK61" s="165"/>
      <c r="CL61" s="49"/>
      <c r="CM61" s="142"/>
      <c r="CN61" s="87"/>
      <c r="CO61" s="91"/>
      <c r="CP61" s="90"/>
      <c r="CQ61" s="91"/>
      <c r="CR61" s="91"/>
      <c r="CS61" s="149"/>
    </row>
    <row r="62" spans="1:97" s="17" customFormat="1" x14ac:dyDescent="0.25">
      <c r="A62" s="172"/>
      <c r="B62" s="15"/>
      <c r="C62" s="31"/>
      <c r="D62" s="34"/>
      <c r="E62" s="53"/>
      <c r="F62" s="34"/>
      <c r="G62" s="18"/>
      <c r="H62" s="20"/>
      <c r="I62" s="30"/>
      <c r="J62" s="37"/>
      <c r="K62" s="21"/>
      <c r="L62" s="99"/>
      <c r="M62" s="43"/>
      <c r="N62" s="43"/>
      <c r="O62" s="44"/>
      <c r="P62" s="99"/>
      <c r="Q62" s="43"/>
      <c r="R62" s="44"/>
      <c r="S62" s="99"/>
      <c r="T62" s="102"/>
      <c r="U62" s="24"/>
      <c r="V62" s="25"/>
      <c r="W62" s="130"/>
      <c r="X62" s="48"/>
      <c r="Y62" s="48"/>
      <c r="Z62" s="130"/>
      <c r="AA62" s="48"/>
      <c r="AB62" s="45"/>
      <c r="AC62" s="45"/>
      <c r="AD62" s="45"/>
      <c r="AE62" s="45"/>
      <c r="AF62" s="46"/>
      <c r="AG62" s="99"/>
      <c r="AH62" s="97"/>
      <c r="AI62" s="46"/>
      <c r="AJ62" s="46"/>
      <c r="AK62" s="46"/>
      <c r="AL62" s="46"/>
      <c r="AM62" s="99"/>
      <c r="AN62" s="97"/>
      <c r="AO62" s="46"/>
      <c r="AP62" s="46"/>
      <c r="AQ62" s="46"/>
      <c r="AR62" s="46"/>
      <c r="AS62" s="99"/>
      <c r="AT62" s="26"/>
      <c r="AU62" s="26"/>
      <c r="AV62" s="26"/>
      <c r="AW62" s="26"/>
      <c r="AX62" s="28"/>
      <c r="AY62" s="99"/>
      <c r="AZ62" s="33"/>
      <c r="BA62" s="33"/>
      <c r="BB62" s="19"/>
      <c r="BC62" s="33"/>
      <c r="BD62" s="33"/>
      <c r="BE62" s="51"/>
      <c r="BF62" s="51"/>
      <c r="BG62" s="51"/>
      <c r="BH62" s="42"/>
      <c r="BI62" s="42"/>
      <c r="BJ62" s="42"/>
      <c r="BK62" s="42"/>
      <c r="BL62" s="41"/>
      <c r="BM62" s="42"/>
      <c r="BN62" s="41"/>
      <c r="BO62" s="47"/>
      <c r="BP62" s="41"/>
      <c r="BQ62" s="50"/>
      <c r="BR62" s="41"/>
      <c r="BS62" s="41"/>
      <c r="BT62" s="40"/>
      <c r="BU62" s="41"/>
      <c r="BV62" s="40"/>
      <c r="BW62" s="41"/>
      <c r="BX62" s="41"/>
      <c r="BY62" s="41"/>
      <c r="BZ62" s="107"/>
      <c r="CA62" s="107"/>
      <c r="CB62" s="41"/>
      <c r="CC62" s="99"/>
      <c r="CD62" s="177"/>
      <c r="CE62" s="177"/>
      <c r="CF62" s="41"/>
      <c r="CG62" s="99"/>
      <c r="CH62" s="156"/>
      <c r="CI62" s="156"/>
      <c r="CJ62" s="144"/>
      <c r="CK62" s="165"/>
      <c r="CL62" s="49"/>
      <c r="CM62" s="142"/>
      <c r="CN62" s="87"/>
      <c r="CO62" s="91"/>
      <c r="CP62" s="90"/>
      <c r="CQ62" s="91"/>
      <c r="CR62" s="91"/>
      <c r="CS62" s="149"/>
    </row>
    <row r="63" spans="1:97" s="17" customFormat="1" x14ac:dyDescent="0.25">
      <c r="A63" s="172"/>
      <c r="B63" s="15"/>
      <c r="C63" s="31"/>
      <c r="D63" s="34"/>
      <c r="E63" s="53"/>
      <c r="F63" s="34"/>
      <c r="G63" s="18"/>
      <c r="H63" s="20"/>
      <c r="I63" s="30"/>
      <c r="J63" s="37"/>
      <c r="K63" s="21"/>
      <c r="L63" s="99"/>
      <c r="M63" s="43"/>
      <c r="N63" s="43"/>
      <c r="O63" s="44"/>
      <c r="P63" s="99"/>
      <c r="Q63" s="43"/>
      <c r="R63" s="44"/>
      <c r="S63" s="99"/>
      <c r="T63" s="102"/>
      <c r="U63" s="24"/>
      <c r="V63" s="25"/>
      <c r="W63" s="130"/>
      <c r="X63" s="48"/>
      <c r="Y63" s="48"/>
      <c r="Z63" s="130"/>
      <c r="AA63" s="48"/>
      <c r="AB63" s="45"/>
      <c r="AC63" s="45"/>
      <c r="AD63" s="45"/>
      <c r="AE63" s="45"/>
      <c r="AF63" s="46"/>
      <c r="AG63" s="99"/>
      <c r="AH63" s="97"/>
      <c r="AI63" s="46"/>
      <c r="AJ63" s="46"/>
      <c r="AK63" s="46"/>
      <c r="AL63" s="46"/>
      <c r="AM63" s="99"/>
      <c r="AN63" s="97"/>
      <c r="AO63" s="46"/>
      <c r="AP63" s="46"/>
      <c r="AQ63" s="46"/>
      <c r="AR63" s="46"/>
      <c r="AS63" s="99"/>
      <c r="AT63" s="26"/>
      <c r="AU63" s="26"/>
      <c r="AV63" s="26"/>
      <c r="AW63" s="26"/>
      <c r="AX63" s="28"/>
      <c r="AY63" s="99"/>
      <c r="AZ63" s="33"/>
      <c r="BA63" s="33"/>
      <c r="BB63" s="19"/>
      <c r="BC63" s="33"/>
      <c r="BD63" s="33"/>
      <c r="BE63" s="51"/>
      <c r="BF63" s="51"/>
      <c r="BG63" s="51"/>
      <c r="BH63" s="42"/>
      <c r="BI63" s="42"/>
      <c r="BJ63" s="42"/>
      <c r="BK63" s="42"/>
      <c r="BL63" s="41"/>
      <c r="BM63" s="42"/>
      <c r="BN63" s="41"/>
      <c r="BO63" s="47"/>
      <c r="BP63" s="41"/>
      <c r="BQ63" s="50"/>
      <c r="BR63" s="41"/>
      <c r="BS63" s="41"/>
      <c r="BT63" s="40"/>
      <c r="BU63" s="41"/>
      <c r="BV63" s="40"/>
      <c r="BW63" s="41"/>
      <c r="BX63" s="41"/>
      <c r="BY63" s="41"/>
      <c r="BZ63" s="107"/>
      <c r="CA63" s="107"/>
      <c r="CB63" s="41"/>
      <c r="CC63" s="99"/>
      <c r="CD63" s="177"/>
      <c r="CE63" s="177"/>
      <c r="CF63" s="41"/>
      <c r="CG63" s="99"/>
      <c r="CH63" s="156"/>
      <c r="CI63" s="156"/>
      <c r="CJ63" s="144"/>
      <c r="CK63" s="165"/>
      <c r="CL63" s="49"/>
      <c r="CM63" s="142"/>
      <c r="CN63" s="87"/>
      <c r="CO63" s="91"/>
      <c r="CP63" s="90"/>
      <c r="CQ63" s="91"/>
      <c r="CR63" s="91"/>
      <c r="CS63" s="149"/>
    </row>
    <row r="64" spans="1:97" s="17" customFormat="1" x14ac:dyDescent="0.25">
      <c r="A64" s="172"/>
      <c r="B64" s="15"/>
      <c r="C64" s="31"/>
      <c r="D64" s="34"/>
      <c r="E64" s="53"/>
      <c r="F64" s="34"/>
      <c r="G64" s="18"/>
      <c r="H64" s="20"/>
      <c r="I64" s="30"/>
      <c r="J64" s="37"/>
      <c r="K64" s="21"/>
      <c r="L64" s="99"/>
      <c r="M64" s="43"/>
      <c r="N64" s="43"/>
      <c r="O64" s="44"/>
      <c r="P64" s="99"/>
      <c r="Q64" s="43"/>
      <c r="R64" s="44"/>
      <c r="S64" s="99"/>
      <c r="T64" s="102"/>
      <c r="U64" s="24"/>
      <c r="V64" s="25"/>
      <c r="W64" s="130"/>
      <c r="X64" s="48"/>
      <c r="Y64" s="48"/>
      <c r="Z64" s="130"/>
      <c r="AA64" s="48"/>
      <c r="AB64" s="45"/>
      <c r="AC64" s="45"/>
      <c r="AD64" s="45"/>
      <c r="AE64" s="45"/>
      <c r="AF64" s="46"/>
      <c r="AG64" s="99"/>
      <c r="AH64" s="97"/>
      <c r="AI64" s="46"/>
      <c r="AJ64" s="46"/>
      <c r="AK64" s="46"/>
      <c r="AL64" s="46"/>
      <c r="AM64" s="99"/>
      <c r="AN64" s="97"/>
      <c r="AO64" s="46"/>
      <c r="AP64" s="46"/>
      <c r="AQ64" s="46"/>
      <c r="AR64" s="46"/>
      <c r="AS64" s="99"/>
      <c r="AT64" s="26"/>
      <c r="AU64" s="26"/>
      <c r="AV64" s="26"/>
      <c r="AW64" s="26"/>
      <c r="AX64" s="28"/>
      <c r="AY64" s="99"/>
      <c r="AZ64" s="33"/>
      <c r="BA64" s="33"/>
      <c r="BB64" s="19"/>
      <c r="BC64" s="33"/>
      <c r="BD64" s="33"/>
      <c r="BE64" s="51"/>
      <c r="BF64" s="51"/>
      <c r="BG64" s="51"/>
      <c r="BH64" s="42"/>
      <c r="BI64" s="42"/>
      <c r="BJ64" s="42"/>
      <c r="BK64" s="42"/>
      <c r="BL64" s="41"/>
      <c r="BM64" s="42"/>
      <c r="BN64" s="41"/>
      <c r="BO64" s="47"/>
      <c r="BP64" s="41"/>
      <c r="BQ64" s="50"/>
      <c r="BR64" s="41"/>
      <c r="BS64" s="41"/>
      <c r="BT64" s="40"/>
      <c r="BU64" s="41"/>
      <c r="BV64" s="40"/>
      <c r="BW64" s="41"/>
      <c r="BX64" s="41"/>
      <c r="BY64" s="41"/>
      <c r="BZ64" s="107"/>
      <c r="CA64" s="107"/>
      <c r="CB64" s="41"/>
      <c r="CC64" s="99"/>
      <c r="CD64" s="177"/>
      <c r="CE64" s="177"/>
      <c r="CF64" s="41"/>
      <c r="CG64" s="99"/>
      <c r="CH64" s="156"/>
      <c r="CI64" s="156"/>
      <c r="CJ64" s="144"/>
      <c r="CK64" s="165"/>
      <c r="CL64" s="49"/>
      <c r="CM64" s="142"/>
      <c r="CN64" s="87"/>
      <c r="CO64" s="91"/>
      <c r="CP64" s="90"/>
      <c r="CQ64" s="91"/>
      <c r="CR64" s="91"/>
      <c r="CS64" s="149"/>
    </row>
    <row r="65" spans="1:97" s="17" customFormat="1" x14ac:dyDescent="0.25">
      <c r="A65" s="172"/>
      <c r="B65" s="15"/>
      <c r="C65" s="31"/>
      <c r="D65" s="34"/>
      <c r="E65" s="53"/>
      <c r="F65" s="34"/>
      <c r="G65" s="18"/>
      <c r="H65" s="20"/>
      <c r="I65" s="30"/>
      <c r="J65" s="37"/>
      <c r="K65" s="21"/>
      <c r="L65" s="99"/>
      <c r="M65" s="43"/>
      <c r="N65" s="43"/>
      <c r="O65" s="44"/>
      <c r="P65" s="99"/>
      <c r="Q65" s="43"/>
      <c r="R65" s="44"/>
      <c r="S65" s="99"/>
      <c r="T65" s="102"/>
      <c r="U65" s="24"/>
      <c r="V65" s="25"/>
      <c r="W65" s="130"/>
      <c r="X65" s="48"/>
      <c r="Y65" s="48"/>
      <c r="Z65" s="130"/>
      <c r="AA65" s="48"/>
      <c r="AB65" s="45"/>
      <c r="AC65" s="45"/>
      <c r="AD65" s="45"/>
      <c r="AE65" s="45"/>
      <c r="AF65" s="46"/>
      <c r="AG65" s="99"/>
      <c r="AH65" s="97"/>
      <c r="AI65" s="46"/>
      <c r="AJ65" s="46"/>
      <c r="AK65" s="46"/>
      <c r="AL65" s="46"/>
      <c r="AM65" s="99"/>
      <c r="AN65" s="97"/>
      <c r="AO65" s="46"/>
      <c r="AP65" s="46"/>
      <c r="AQ65" s="46"/>
      <c r="AR65" s="46"/>
      <c r="AS65" s="99"/>
      <c r="AT65" s="26"/>
      <c r="AU65" s="26"/>
      <c r="AV65" s="26"/>
      <c r="AW65" s="26"/>
      <c r="AX65" s="28"/>
      <c r="AY65" s="99"/>
      <c r="AZ65" s="33"/>
      <c r="BA65" s="33"/>
      <c r="BB65" s="19"/>
      <c r="BC65" s="33"/>
      <c r="BD65" s="33"/>
      <c r="BE65" s="51"/>
      <c r="BF65" s="51"/>
      <c r="BG65" s="51"/>
      <c r="BH65" s="42"/>
      <c r="BI65" s="42"/>
      <c r="BJ65" s="42"/>
      <c r="BK65" s="42"/>
      <c r="BL65" s="41"/>
      <c r="BM65" s="42"/>
      <c r="BN65" s="41"/>
      <c r="BO65" s="47"/>
      <c r="BP65" s="41"/>
      <c r="BQ65" s="50"/>
      <c r="BR65" s="41"/>
      <c r="BS65" s="41"/>
      <c r="BT65" s="40"/>
      <c r="BU65" s="41"/>
      <c r="BV65" s="40"/>
      <c r="BW65" s="41"/>
      <c r="BX65" s="41"/>
      <c r="BY65" s="41"/>
      <c r="BZ65" s="107"/>
      <c r="CA65" s="107"/>
      <c r="CB65" s="41"/>
      <c r="CC65" s="99"/>
      <c r="CD65" s="177"/>
      <c r="CE65" s="177"/>
      <c r="CF65" s="41"/>
      <c r="CG65" s="99"/>
      <c r="CH65" s="156"/>
      <c r="CI65" s="156"/>
      <c r="CJ65" s="144"/>
      <c r="CK65" s="165"/>
      <c r="CL65" s="49"/>
      <c r="CM65" s="142"/>
      <c r="CN65" s="87"/>
      <c r="CO65" s="91"/>
      <c r="CP65" s="90"/>
      <c r="CQ65" s="91"/>
      <c r="CR65" s="91"/>
      <c r="CS65" s="149"/>
    </row>
    <row r="66" spans="1:97" s="17" customFormat="1" x14ac:dyDescent="0.25">
      <c r="A66" s="172"/>
      <c r="B66" s="15"/>
      <c r="C66" s="31"/>
      <c r="D66" s="34"/>
      <c r="E66" s="53"/>
      <c r="F66" s="34"/>
      <c r="G66" s="18"/>
      <c r="H66" s="20"/>
      <c r="I66" s="30"/>
      <c r="J66" s="37"/>
      <c r="K66" s="21"/>
      <c r="L66" s="99"/>
      <c r="M66" s="43"/>
      <c r="N66" s="43"/>
      <c r="O66" s="44"/>
      <c r="P66" s="99"/>
      <c r="Q66" s="43"/>
      <c r="R66" s="44"/>
      <c r="S66" s="99"/>
      <c r="T66" s="102"/>
      <c r="U66" s="24"/>
      <c r="V66" s="25"/>
      <c r="W66" s="130"/>
      <c r="X66" s="48"/>
      <c r="Y66" s="48"/>
      <c r="Z66" s="130"/>
      <c r="AA66" s="48"/>
      <c r="AB66" s="45"/>
      <c r="AC66" s="45"/>
      <c r="AD66" s="45"/>
      <c r="AE66" s="45"/>
      <c r="AF66" s="46"/>
      <c r="AG66" s="99"/>
      <c r="AH66" s="97"/>
      <c r="AI66" s="46"/>
      <c r="AJ66" s="46"/>
      <c r="AK66" s="46"/>
      <c r="AL66" s="46"/>
      <c r="AM66" s="99"/>
      <c r="AN66" s="97"/>
      <c r="AO66" s="46"/>
      <c r="AP66" s="46"/>
      <c r="AQ66" s="46"/>
      <c r="AR66" s="46"/>
      <c r="AS66" s="99"/>
      <c r="AT66" s="26"/>
      <c r="AU66" s="26"/>
      <c r="AV66" s="26"/>
      <c r="AW66" s="26"/>
      <c r="AX66" s="28"/>
      <c r="AY66" s="99"/>
      <c r="AZ66" s="33"/>
      <c r="BA66" s="33"/>
      <c r="BB66" s="19"/>
      <c r="BC66" s="33"/>
      <c r="BD66" s="33"/>
      <c r="BE66" s="51"/>
      <c r="BF66" s="51"/>
      <c r="BG66" s="51"/>
      <c r="BH66" s="42"/>
      <c r="BI66" s="42"/>
      <c r="BJ66" s="42"/>
      <c r="BK66" s="42"/>
      <c r="BL66" s="41"/>
      <c r="BM66" s="42"/>
      <c r="BN66" s="41"/>
      <c r="BO66" s="47"/>
      <c r="BP66" s="41"/>
      <c r="BQ66" s="50"/>
      <c r="BR66" s="41"/>
      <c r="BS66" s="41"/>
      <c r="BT66" s="40"/>
      <c r="BU66" s="41"/>
      <c r="BV66" s="40"/>
      <c r="BW66" s="41"/>
      <c r="BX66" s="41"/>
      <c r="BY66" s="41"/>
      <c r="BZ66" s="107"/>
      <c r="CA66" s="107"/>
      <c r="CB66" s="41"/>
      <c r="CC66" s="99"/>
      <c r="CD66" s="177"/>
      <c r="CE66" s="177"/>
      <c r="CF66" s="41"/>
      <c r="CG66" s="99"/>
      <c r="CH66" s="156"/>
      <c r="CI66" s="156"/>
      <c r="CJ66" s="144"/>
      <c r="CK66" s="165"/>
      <c r="CL66" s="49"/>
      <c r="CM66" s="142"/>
      <c r="CN66" s="87"/>
      <c r="CO66" s="91"/>
      <c r="CP66" s="90"/>
      <c r="CQ66" s="91"/>
      <c r="CR66" s="91"/>
      <c r="CS66" s="149"/>
    </row>
    <row r="67" spans="1:97" s="17" customFormat="1" x14ac:dyDescent="0.25">
      <c r="A67" s="172"/>
      <c r="B67" s="15"/>
      <c r="C67" s="31"/>
      <c r="D67" s="34"/>
      <c r="E67" s="53"/>
      <c r="F67" s="34"/>
      <c r="G67" s="18"/>
      <c r="H67" s="20"/>
      <c r="I67" s="30"/>
      <c r="J67" s="37"/>
      <c r="K67" s="21"/>
      <c r="L67" s="99"/>
      <c r="M67" s="43"/>
      <c r="N67" s="43"/>
      <c r="O67" s="44"/>
      <c r="P67" s="99"/>
      <c r="Q67" s="43"/>
      <c r="R67" s="44"/>
      <c r="S67" s="99"/>
      <c r="T67" s="102"/>
      <c r="U67" s="24"/>
      <c r="V67" s="25"/>
      <c r="W67" s="130"/>
      <c r="X67" s="48"/>
      <c r="Y67" s="48"/>
      <c r="Z67" s="130"/>
      <c r="AA67" s="48"/>
      <c r="AB67" s="45"/>
      <c r="AC67" s="45"/>
      <c r="AD67" s="45"/>
      <c r="AE67" s="45"/>
      <c r="AF67" s="46"/>
      <c r="AG67" s="99"/>
      <c r="AH67" s="97"/>
      <c r="AI67" s="46"/>
      <c r="AJ67" s="46"/>
      <c r="AK67" s="46"/>
      <c r="AL67" s="46"/>
      <c r="AM67" s="99"/>
      <c r="AN67" s="97"/>
      <c r="AO67" s="46"/>
      <c r="AP67" s="46"/>
      <c r="AQ67" s="46"/>
      <c r="AR67" s="46"/>
      <c r="AS67" s="99"/>
      <c r="AT67" s="26"/>
      <c r="AU67" s="26"/>
      <c r="AV67" s="26"/>
      <c r="AW67" s="26"/>
      <c r="AX67" s="28"/>
      <c r="AY67" s="99"/>
      <c r="AZ67" s="33"/>
      <c r="BA67" s="33"/>
      <c r="BB67" s="19"/>
      <c r="BC67" s="33"/>
      <c r="BD67" s="33"/>
      <c r="BE67" s="51"/>
      <c r="BF67" s="51"/>
      <c r="BG67" s="51"/>
      <c r="BH67" s="42"/>
      <c r="BI67" s="42"/>
      <c r="BJ67" s="42"/>
      <c r="BK67" s="42"/>
      <c r="BL67" s="41"/>
      <c r="BM67" s="42"/>
      <c r="BN67" s="41"/>
      <c r="BO67" s="47"/>
      <c r="BP67" s="41"/>
      <c r="BQ67" s="50"/>
      <c r="BR67" s="41"/>
      <c r="BS67" s="41"/>
      <c r="BT67" s="40"/>
      <c r="BU67" s="41"/>
      <c r="BV67" s="40"/>
      <c r="BW67" s="41"/>
      <c r="BX67" s="41"/>
      <c r="BY67" s="41"/>
      <c r="BZ67" s="107"/>
      <c r="CA67" s="107"/>
      <c r="CB67" s="41"/>
      <c r="CC67" s="99"/>
      <c r="CD67" s="177"/>
      <c r="CE67" s="177"/>
      <c r="CF67" s="41"/>
      <c r="CG67" s="99"/>
      <c r="CH67" s="156"/>
      <c r="CI67" s="156"/>
      <c r="CJ67" s="144"/>
      <c r="CK67" s="165"/>
      <c r="CL67" s="49"/>
      <c r="CM67" s="142"/>
      <c r="CN67" s="87"/>
      <c r="CO67" s="91"/>
      <c r="CP67" s="90"/>
      <c r="CQ67" s="91"/>
      <c r="CR67" s="91"/>
      <c r="CS67" s="149"/>
    </row>
    <row r="68" spans="1:97" s="17" customFormat="1" x14ac:dyDescent="0.25">
      <c r="A68" s="172"/>
      <c r="B68" s="15"/>
      <c r="C68" s="31"/>
      <c r="D68" s="34"/>
      <c r="E68" s="53"/>
      <c r="F68" s="34"/>
      <c r="G68" s="18"/>
      <c r="H68" s="20"/>
      <c r="I68" s="30"/>
      <c r="J68" s="37"/>
      <c r="K68" s="21"/>
      <c r="L68" s="99"/>
      <c r="M68" s="43"/>
      <c r="N68" s="43"/>
      <c r="O68" s="44"/>
      <c r="P68" s="99"/>
      <c r="Q68" s="43"/>
      <c r="R68" s="44"/>
      <c r="S68" s="99"/>
      <c r="T68" s="102"/>
      <c r="U68" s="24"/>
      <c r="V68" s="25"/>
      <c r="W68" s="130"/>
      <c r="X68" s="48"/>
      <c r="Y68" s="48"/>
      <c r="Z68" s="130"/>
      <c r="AA68" s="48"/>
      <c r="AB68" s="45"/>
      <c r="AC68" s="45"/>
      <c r="AD68" s="45"/>
      <c r="AE68" s="45"/>
      <c r="AF68" s="46"/>
      <c r="AG68" s="99"/>
      <c r="AH68" s="97"/>
      <c r="AI68" s="46"/>
      <c r="AJ68" s="46"/>
      <c r="AK68" s="46"/>
      <c r="AL68" s="46"/>
      <c r="AM68" s="99"/>
      <c r="AN68" s="97"/>
      <c r="AO68" s="46"/>
      <c r="AP68" s="46"/>
      <c r="AQ68" s="46"/>
      <c r="AR68" s="46"/>
      <c r="AS68" s="99"/>
      <c r="AT68" s="26"/>
      <c r="AU68" s="26"/>
      <c r="AV68" s="26"/>
      <c r="AW68" s="26"/>
      <c r="AX68" s="28"/>
      <c r="AY68" s="99"/>
      <c r="AZ68" s="33"/>
      <c r="BA68" s="33"/>
      <c r="BB68" s="19"/>
      <c r="BC68" s="33"/>
      <c r="BD68" s="33"/>
      <c r="BE68" s="51"/>
      <c r="BF68" s="51"/>
      <c r="BG68" s="51"/>
      <c r="BH68" s="42"/>
      <c r="BI68" s="42"/>
      <c r="BJ68" s="42"/>
      <c r="BK68" s="42"/>
      <c r="BL68" s="41"/>
      <c r="BM68" s="42"/>
      <c r="BN68" s="41"/>
      <c r="BO68" s="47"/>
      <c r="BP68" s="41"/>
      <c r="BQ68" s="50"/>
      <c r="BR68" s="41"/>
      <c r="BS68" s="41"/>
      <c r="BT68" s="40"/>
      <c r="BU68" s="41"/>
      <c r="BV68" s="40"/>
      <c r="BW68" s="41"/>
      <c r="BX68" s="41"/>
      <c r="BY68" s="41"/>
      <c r="BZ68" s="107"/>
      <c r="CA68" s="107"/>
      <c r="CB68" s="41"/>
      <c r="CC68" s="99"/>
      <c r="CD68" s="177"/>
      <c r="CE68" s="177"/>
      <c r="CF68" s="41"/>
      <c r="CG68" s="99"/>
      <c r="CH68" s="156"/>
      <c r="CI68" s="156"/>
      <c r="CJ68" s="144"/>
      <c r="CK68" s="165"/>
      <c r="CL68" s="49"/>
      <c r="CM68" s="142"/>
      <c r="CN68" s="87"/>
      <c r="CO68" s="91"/>
      <c r="CP68" s="90"/>
      <c r="CQ68" s="91"/>
      <c r="CR68" s="91"/>
      <c r="CS68" s="149"/>
    </row>
    <row r="69" spans="1:97" s="17" customFormat="1" x14ac:dyDescent="0.25">
      <c r="A69" s="172"/>
      <c r="B69" s="15"/>
      <c r="C69" s="31"/>
      <c r="D69" s="34"/>
      <c r="E69" s="53"/>
      <c r="F69" s="34"/>
      <c r="G69" s="18"/>
      <c r="H69" s="20"/>
      <c r="I69" s="30"/>
      <c r="J69" s="37"/>
      <c r="K69" s="21"/>
      <c r="L69" s="99"/>
      <c r="M69" s="43"/>
      <c r="N69" s="43"/>
      <c r="O69" s="44"/>
      <c r="P69" s="99"/>
      <c r="Q69" s="43"/>
      <c r="R69" s="44"/>
      <c r="S69" s="99"/>
      <c r="T69" s="102"/>
      <c r="U69" s="24"/>
      <c r="V69" s="25"/>
      <c r="W69" s="130"/>
      <c r="X69" s="48"/>
      <c r="Y69" s="48"/>
      <c r="Z69" s="130"/>
      <c r="AA69" s="48"/>
      <c r="AB69" s="45"/>
      <c r="AC69" s="45"/>
      <c r="AD69" s="45"/>
      <c r="AE69" s="45"/>
      <c r="AF69" s="46"/>
      <c r="AG69" s="99"/>
      <c r="AH69" s="97"/>
      <c r="AI69" s="46"/>
      <c r="AJ69" s="46"/>
      <c r="AK69" s="46"/>
      <c r="AL69" s="46"/>
      <c r="AM69" s="99"/>
      <c r="AN69" s="97"/>
      <c r="AO69" s="46"/>
      <c r="AP69" s="46"/>
      <c r="AQ69" s="46"/>
      <c r="AR69" s="46"/>
      <c r="AS69" s="99"/>
      <c r="AT69" s="26"/>
      <c r="AU69" s="26"/>
      <c r="AV69" s="26"/>
      <c r="AW69" s="26"/>
      <c r="AX69" s="28"/>
      <c r="AY69" s="99"/>
      <c r="AZ69" s="33"/>
      <c r="BA69" s="33"/>
      <c r="BB69" s="19"/>
      <c r="BC69" s="33"/>
      <c r="BD69" s="33"/>
      <c r="BE69" s="51"/>
      <c r="BF69" s="51"/>
      <c r="BG69" s="51"/>
      <c r="BH69" s="42"/>
      <c r="BI69" s="42"/>
      <c r="BJ69" s="42"/>
      <c r="BK69" s="42"/>
      <c r="BL69" s="41"/>
      <c r="BM69" s="42"/>
      <c r="BN69" s="41"/>
      <c r="BO69" s="47"/>
      <c r="BP69" s="41"/>
      <c r="BQ69" s="50"/>
      <c r="BR69" s="41"/>
      <c r="BS69" s="41"/>
      <c r="BT69" s="40"/>
      <c r="BU69" s="41"/>
      <c r="BV69" s="40"/>
      <c r="BW69" s="41"/>
      <c r="BX69" s="41"/>
      <c r="BY69" s="41"/>
      <c r="BZ69" s="107"/>
      <c r="CA69" s="107"/>
      <c r="CB69" s="41"/>
      <c r="CC69" s="99"/>
      <c r="CD69" s="177"/>
      <c r="CE69" s="177"/>
      <c r="CF69" s="41"/>
      <c r="CG69" s="99"/>
      <c r="CH69" s="156"/>
      <c r="CI69" s="156"/>
      <c r="CJ69" s="144"/>
      <c r="CK69" s="165"/>
      <c r="CL69" s="49"/>
      <c r="CM69" s="142"/>
      <c r="CN69" s="87"/>
      <c r="CO69" s="91"/>
      <c r="CP69" s="90"/>
      <c r="CQ69" s="91"/>
      <c r="CR69" s="91"/>
      <c r="CS69" s="149"/>
    </row>
    <row r="70" spans="1:97" s="17" customFormat="1" x14ac:dyDescent="0.25">
      <c r="A70" s="172"/>
      <c r="B70" s="15"/>
      <c r="C70" s="31"/>
      <c r="D70" s="34"/>
      <c r="E70" s="53"/>
      <c r="F70" s="34"/>
      <c r="G70" s="18"/>
      <c r="H70" s="20"/>
      <c r="I70" s="30"/>
      <c r="J70" s="37"/>
      <c r="K70" s="21"/>
      <c r="L70" s="99"/>
      <c r="M70" s="43"/>
      <c r="N70" s="43"/>
      <c r="O70" s="44"/>
      <c r="P70" s="99"/>
      <c r="Q70" s="43"/>
      <c r="R70" s="44"/>
      <c r="S70" s="99"/>
      <c r="T70" s="102"/>
      <c r="U70" s="24"/>
      <c r="V70" s="25"/>
      <c r="W70" s="130"/>
      <c r="X70" s="48"/>
      <c r="Y70" s="48"/>
      <c r="Z70" s="130"/>
      <c r="AA70" s="48"/>
      <c r="AB70" s="45"/>
      <c r="AC70" s="45"/>
      <c r="AD70" s="45"/>
      <c r="AE70" s="45"/>
      <c r="AF70" s="46"/>
      <c r="AG70" s="99"/>
      <c r="AH70" s="97"/>
      <c r="AI70" s="46"/>
      <c r="AJ70" s="46"/>
      <c r="AK70" s="46"/>
      <c r="AL70" s="46"/>
      <c r="AM70" s="99"/>
      <c r="AN70" s="97"/>
      <c r="AO70" s="46"/>
      <c r="AP70" s="46"/>
      <c r="AQ70" s="46"/>
      <c r="AR70" s="46"/>
      <c r="AS70" s="99"/>
      <c r="AT70" s="26"/>
      <c r="AU70" s="26"/>
      <c r="AV70" s="26"/>
      <c r="AW70" s="26"/>
      <c r="AX70" s="28"/>
      <c r="AY70" s="99"/>
      <c r="AZ70" s="33"/>
      <c r="BA70" s="33"/>
      <c r="BB70" s="19"/>
      <c r="BC70" s="33"/>
      <c r="BD70" s="33"/>
      <c r="BE70" s="51"/>
      <c r="BF70" s="51"/>
      <c r="BG70" s="51"/>
      <c r="BH70" s="42"/>
      <c r="BI70" s="42"/>
      <c r="BJ70" s="42"/>
      <c r="BK70" s="42"/>
      <c r="BL70" s="41"/>
      <c r="BM70" s="42"/>
      <c r="BN70" s="41"/>
      <c r="BO70" s="47"/>
      <c r="BP70" s="41"/>
      <c r="BQ70" s="50"/>
      <c r="BR70" s="41"/>
      <c r="BS70" s="41"/>
      <c r="BT70" s="40"/>
      <c r="BU70" s="41"/>
      <c r="BV70" s="40"/>
      <c r="BW70" s="41"/>
      <c r="BX70" s="41"/>
      <c r="BY70" s="41"/>
      <c r="BZ70" s="107"/>
      <c r="CA70" s="107"/>
      <c r="CB70" s="41"/>
      <c r="CC70" s="99"/>
      <c r="CD70" s="177"/>
      <c r="CE70" s="177"/>
      <c r="CF70" s="41"/>
      <c r="CG70" s="99"/>
      <c r="CH70" s="156"/>
      <c r="CI70" s="156"/>
      <c r="CJ70" s="144"/>
      <c r="CK70" s="165"/>
      <c r="CL70" s="49"/>
      <c r="CM70" s="142"/>
      <c r="CN70" s="87"/>
      <c r="CO70" s="91"/>
      <c r="CP70" s="90"/>
      <c r="CQ70" s="91"/>
      <c r="CR70" s="91"/>
      <c r="CS70" s="149"/>
    </row>
    <row r="71" spans="1:97" s="17" customFormat="1" x14ac:dyDescent="0.25">
      <c r="A71" s="172"/>
      <c r="B71" s="15"/>
      <c r="C71" s="31"/>
      <c r="D71" s="34"/>
      <c r="E71" s="53"/>
      <c r="F71" s="34"/>
      <c r="G71" s="18"/>
      <c r="H71" s="20"/>
      <c r="I71" s="30"/>
      <c r="J71" s="37"/>
      <c r="K71" s="21"/>
      <c r="L71" s="99"/>
      <c r="M71" s="43"/>
      <c r="N71" s="43"/>
      <c r="O71" s="44"/>
      <c r="P71" s="99"/>
      <c r="Q71" s="43"/>
      <c r="R71" s="44"/>
      <c r="S71" s="99"/>
      <c r="T71" s="102"/>
      <c r="U71" s="24"/>
      <c r="V71" s="25"/>
      <c r="W71" s="130"/>
      <c r="X71" s="48"/>
      <c r="Y71" s="48"/>
      <c r="Z71" s="130"/>
      <c r="AA71" s="48"/>
      <c r="AB71" s="45"/>
      <c r="AC71" s="45"/>
      <c r="AD71" s="45"/>
      <c r="AE71" s="45"/>
      <c r="AF71" s="46"/>
      <c r="AG71" s="99"/>
      <c r="AH71" s="97"/>
      <c r="AI71" s="46"/>
      <c r="AJ71" s="46"/>
      <c r="AK71" s="46"/>
      <c r="AL71" s="46"/>
      <c r="AM71" s="99"/>
      <c r="AN71" s="97"/>
      <c r="AO71" s="46"/>
      <c r="AP71" s="46"/>
      <c r="AQ71" s="46"/>
      <c r="AR71" s="46"/>
      <c r="AS71" s="99"/>
      <c r="AT71" s="26"/>
      <c r="AU71" s="26"/>
      <c r="AV71" s="26"/>
      <c r="AW71" s="26"/>
      <c r="AX71" s="28"/>
      <c r="AY71" s="99"/>
      <c r="AZ71" s="33"/>
      <c r="BA71" s="33"/>
      <c r="BB71" s="19"/>
      <c r="BC71" s="33"/>
      <c r="BD71" s="33"/>
      <c r="BE71" s="51"/>
      <c r="BF71" s="51"/>
      <c r="BG71" s="51"/>
      <c r="BH71" s="42"/>
      <c r="BI71" s="42"/>
      <c r="BJ71" s="42"/>
      <c r="BK71" s="42"/>
      <c r="BL71" s="41"/>
      <c r="BM71" s="42"/>
      <c r="BN71" s="41"/>
      <c r="BO71" s="47"/>
      <c r="BP71" s="41"/>
      <c r="BQ71" s="50"/>
      <c r="BR71" s="41"/>
      <c r="BS71" s="41"/>
      <c r="BT71" s="40"/>
      <c r="BU71" s="41"/>
      <c r="BV71" s="40"/>
      <c r="BW71" s="41"/>
      <c r="BX71" s="41"/>
      <c r="BY71" s="41"/>
      <c r="BZ71" s="107"/>
      <c r="CA71" s="107"/>
      <c r="CB71" s="41"/>
      <c r="CC71" s="99"/>
      <c r="CD71" s="177"/>
      <c r="CE71" s="177"/>
      <c r="CF71" s="41"/>
      <c r="CG71" s="99"/>
      <c r="CH71" s="156"/>
      <c r="CI71" s="156"/>
      <c r="CJ71" s="144"/>
      <c r="CK71" s="165"/>
      <c r="CL71" s="49"/>
      <c r="CM71" s="142"/>
      <c r="CN71" s="87"/>
      <c r="CO71" s="91"/>
      <c r="CP71" s="90"/>
      <c r="CQ71" s="91"/>
      <c r="CR71" s="91"/>
      <c r="CS71" s="149"/>
    </row>
    <row r="72" spans="1:97" s="17" customFormat="1" x14ac:dyDescent="0.25">
      <c r="A72" s="172"/>
      <c r="B72" s="15"/>
      <c r="C72" s="31"/>
      <c r="D72" s="34"/>
      <c r="E72" s="53"/>
      <c r="F72" s="34"/>
      <c r="G72" s="18"/>
      <c r="H72" s="20"/>
      <c r="I72" s="30"/>
      <c r="J72" s="37"/>
      <c r="K72" s="21"/>
      <c r="L72" s="99"/>
      <c r="M72" s="43"/>
      <c r="N72" s="43"/>
      <c r="O72" s="44"/>
      <c r="P72" s="99"/>
      <c r="Q72" s="43"/>
      <c r="R72" s="44"/>
      <c r="S72" s="99"/>
      <c r="T72" s="102"/>
      <c r="U72" s="24"/>
      <c r="V72" s="25"/>
      <c r="W72" s="130"/>
      <c r="X72" s="48"/>
      <c r="Y72" s="48"/>
      <c r="Z72" s="130"/>
      <c r="AA72" s="48"/>
      <c r="AB72" s="45"/>
      <c r="AC72" s="45"/>
      <c r="AD72" s="45"/>
      <c r="AE72" s="45"/>
      <c r="AF72" s="46"/>
      <c r="AG72" s="99"/>
      <c r="AH72" s="97"/>
      <c r="AI72" s="46"/>
      <c r="AJ72" s="46"/>
      <c r="AK72" s="46"/>
      <c r="AL72" s="46"/>
      <c r="AM72" s="99"/>
      <c r="AN72" s="97"/>
      <c r="AO72" s="46"/>
      <c r="AP72" s="46"/>
      <c r="AQ72" s="46"/>
      <c r="AR72" s="46"/>
      <c r="AS72" s="99"/>
      <c r="AT72" s="26"/>
      <c r="AU72" s="26"/>
      <c r="AV72" s="26"/>
      <c r="AW72" s="26"/>
      <c r="AX72" s="28"/>
      <c r="AY72" s="99"/>
      <c r="AZ72" s="33"/>
      <c r="BA72" s="33"/>
      <c r="BB72" s="19"/>
      <c r="BC72" s="33"/>
      <c r="BD72" s="33"/>
      <c r="BE72" s="51"/>
      <c r="BF72" s="51"/>
      <c r="BG72" s="51"/>
      <c r="BH72" s="42"/>
      <c r="BI72" s="42"/>
      <c r="BJ72" s="42"/>
      <c r="BK72" s="42"/>
      <c r="BL72" s="41"/>
      <c r="BM72" s="42"/>
      <c r="BN72" s="41"/>
      <c r="BO72" s="47"/>
      <c r="BP72" s="41"/>
      <c r="BQ72" s="50"/>
      <c r="BR72" s="41"/>
      <c r="BS72" s="41"/>
      <c r="BT72" s="40"/>
      <c r="BU72" s="41"/>
      <c r="BV72" s="40"/>
      <c r="BW72" s="41"/>
      <c r="BX72" s="41"/>
      <c r="BY72" s="41"/>
      <c r="BZ72" s="107"/>
      <c r="CA72" s="107"/>
      <c r="CB72" s="41"/>
      <c r="CC72" s="99"/>
      <c r="CD72" s="177"/>
      <c r="CE72" s="177"/>
      <c r="CF72" s="41"/>
      <c r="CG72" s="99"/>
      <c r="CH72" s="156"/>
      <c r="CI72" s="156"/>
      <c r="CJ72" s="144"/>
      <c r="CK72" s="165"/>
      <c r="CL72" s="49"/>
      <c r="CM72" s="142"/>
      <c r="CN72" s="87"/>
      <c r="CO72" s="91"/>
      <c r="CP72" s="90"/>
      <c r="CQ72" s="91"/>
      <c r="CR72" s="91"/>
      <c r="CS72" s="149"/>
    </row>
    <row r="73" spans="1:97" s="17" customFormat="1" x14ac:dyDescent="0.25">
      <c r="A73" s="172"/>
      <c r="B73" s="15"/>
      <c r="C73" s="31"/>
      <c r="D73" s="34"/>
      <c r="E73" s="53"/>
      <c r="F73" s="34"/>
      <c r="G73" s="18"/>
      <c r="H73" s="20"/>
      <c r="I73" s="30"/>
      <c r="J73" s="37"/>
      <c r="K73" s="21"/>
      <c r="L73" s="99"/>
      <c r="M73" s="43"/>
      <c r="N73" s="43"/>
      <c r="O73" s="44"/>
      <c r="P73" s="99"/>
      <c r="Q73" s="43"/>
      <c r="R73" s="44"/>
      <c r="S73" s="99"/>
      <c r="T73" s="102"/>
      <c r="U73" s="24"/>
      <c r="V73" s="25"/>
      <c r="W73" s="130"/>
      <c r="X73" s="48"/>
      <c r="Y73" s="48"/>
      <c r="Z73" s="130"/>
      <c r="AA73" s="48"/>
      <c r="AB73" s="45"/>
      <c r="AC73" s="45"/>
      <c r="AD73" s="45"/>
      <c r="AE73" s="45"/>
      <c r="AF73" s="46"/>
      <c r="AG73" s="99"/>
      <c r="AH73" s="97"/>
      <c r="AI73" s="46"/>
      <c r="AJ73" s="46"/>
      <c r="AK73" s="46"/>
      <c r="AL73" s="46"/>
      <c r="AM73" s="99"/>
      <c r="AN73" s="97"/>
      <c r="AO73" s="46"/>
      <c r="AP73" s="46"/>
      <c r="AQ73" s="46"/>
      <c r="AR73" s="46"/>
      <c r="AS73" s="99"/>
      <c r="AT73" s="26"/>
      <c r="AU73" s="26"/>
      <c r="AV73" s="26"/>
      <c r="AW73" s="26"/>
      <c r="AX73" s="28"/>
      <c r="AY73" s="99"/>
      <c r="AZ73" s="33"/>
      <c r="BA73" s="33"/>
      <c r="BB73" s="19"/>
      <c r="BC73" s="33"/>
      <c r="BD73" s="33"/>
      <c r="BE73" s="51"/>
      <c r="BF73" s="51"/>
      <c r="BG73" s="51"/>
      <c r="BH73" s="42"/>
      <c r="BI73" s="42"/>
      <c r="BJ73" s="42"/>
      <c r="BK73" s="42"/>
      <c r="BL73" s="41"/>
      <c r="BM73" s="42"/>
      <c r="BN73" s="41"/>
      <c r="BO73" s="47"/>
      <c r="BP73" s="41"/>
      <c r="BQ73" s="50"/>
      <c r="BR73" s="41"/>
      <c r="BS73" s="41"/>
      <c r="BT73" s="40"/>
      <c r="BU73" s="41"/>
      <c r="BV73" s="40"/>
      <c r="BW73" s="41"/>
      <c r="BX73" s="41"/>
      <c r="BY73" s="41"/>
      <c r="BZ73" s="107"/>
      <c r="CA73" s="107"/>
      <c r="CB73" s="41"/>
      <c r="CC73" s="99"/>
      <c r="CD73" s="177"/>
      <c r="CE73" s="177"/>
      <c r="CF73" s="41"/>
      <c r="CG73" s="99"/>
      <c r="CH73" s="156"/>
      <c r="CI73" s="156"/>
      <c r="CJ73" s="144"/>
      <c r="CK73" s="165"/>
      <c r="CL73" s="49"/>
      <c r="CM73" s="142"/>
      <c r="CN73" s="87"/>
      <c r="CO73" s="91"/>
      <c r="CP73" s="90"/>
      <c r="CQ73" s="91"/>
      <c r="CR73" s="91"/>
      <c r="CS73" s="149"/>
    </row>
    <row r="74" spans="1:97" s="17" customFormat="1" x14ac:dyDescent="0.25">
      <c r="A74" s="172"/>
      <c r="B74" s="15"/>
      <c r="C74" s="31"/>
      <c r="D74" s="34"/>
      <c r="E74" s="53"/>
      <c r="F74" s="34"/>
      <c r="G74" s="18"/>
      <c r="H74" s="20"/>
      <c r="I74" s="30"/>
      <c r="J74" s="37"/>
      <c r="K74" s="21"/>
      <c r="L74" s="99"/>
      <c r="M74" s="43"/>
      <c r="N74" s="43"/>
      <c r="O74" s="44"/>
      <c r="P74" s="99"/>
      <c r="Q74" s="43"/>
      <c r="R74" s="44"/>
      <c r="S74" s="99"/>
      <c r="T74" s="102"/>
      <c r="U74" s="24"/>
      <c r="V74" s="25"/>
      <c r="W74" s="130"/>
      <c r="X74" s="48"/>
      <c r="Y74" s="48"/>
      <c r="Z74" s="130"/>
      <c r="AA74" s="48"/>
      <c r="AB74" s="45"/>
      <c r="AC74" s="45"/>
      <c r="AD74" s="45"/>
      <c r="AE74" s="45"/>
      <c r="AF74" s="46"/>
      <c r="AG74" s="99"/>
      <c r="AH74" s="97"/>
      <c r="AI74" s="46"/>
      <c r="AJ74" s="46"/>
      <c r="AK74" s="46"/>
      <c r="AL74" s="46"/>
      <c r="AM74" s="99"/>
      <c r="AN74" s="97"/>
      <c r="AO74" s="46"/>
      <c r="AP74" s="46"/>
      <c r="AQ74" s="46"/>
      <c r="AR74" s="46"/>
      <c r="AS74" s="99"/>
      <c r="AT74" s="26"/>
      <c r="AU74" s="26"/>
      <c r="AV74" s="26"/>
      <c r="AW74" s="26"/>
      <c r="AX74" s="28"/>
      <c r="AY74" s="99"/>
      <c r="AZ74" s="33"/>
      <c r="BA74" s="33"/>
      <c r="BB74" s="19"/>
      <c r="BC74" s="33"/>
      <c r="BD74" s="33"/>
      <c r="BE74" s="51"/>
      <c r="BF74" s="51"/>
      <c r="BG74" s="51"/>
      <c r="BH74" s="42"/>
      <c r="BI74" s="42"/>
      <c r="BJ74" s="42"/>
      <c r="BK74" s="42"/>
      <c r="BL74" s="41"/>
      <c r="BM74" s="42"/>
      <c r="BN74" s="41"/>
      <c r="BO74" s="47"/>
      <c r="BP74" s="41"/>
      <c r="BQ74" s="50"/>
      <c r="BR74" s="41"/>
      <c r="BS74" s="41"/>
      <c r="BT74" s="40"/>
      <c r="BU74" s="41"/>
      <c r="BV74" s="40"/>
      <c r="BW74" s="41"/>
      <c r="BX74" s="41"/>
      <c r="BY74" s="41"/>
      <c r="BZ74" s="107"/>
      <c r="CA74" s="107"/>
      <c r="CB74" s="41"/>
      <c r="CC74" s="99"/>
      <c r="CD74" s="177"/>
      <c r="CE74" s="177"/>
      <c r="CF74" s="41"/>
      <c r="CG74" s="99"/>
      <c r="CH74" s="156"/>
      <c r="CI74" s="156"/>
      <c r="CJ74" s="144"/>
      <c r="CK74" s="165"/>
      <c r="CL74" s="49"/>
      <c r="CM74" s="142"/>
      <c r="CN74" s="87"/>
      <c r="CO74" s="91"/>
      <c r="CP74" s="90"/>
      <c r="CQ74" s="91"/>
      <c r="CR74" s="91"/>
      <c r="CS74" s="149"/>
    </row>
    <row r="75" spans="1:97" s="17" customFormat="1" x14ac:dyDescent="0.25">
      <c r="A75" s="172"/>
      <c r="B75" s="15"/>
      <c r="C75" s="31"/>
      <c r="D75" s="34"/>
      <c r="E75" s="53"/>
      <c r="F75" s="34"/>
      <c r="G75" s="18"/>
      <c r="H75" s="20"/>
      <c r="I75" s="30"/>
      <c r="J75" s="37"/>
      <c r="K75" s="21"/>
      <c r="L75" s="99"/>
      <c r="M75" s="43"/>
      <c r="N75" s="43"/>
      <c r="O75" s="44"/>
      <c r="P75" s="99"/>
      <c r="Q75" s="43"/>
      <c r="R75" s="44"/>
      <c r="S75" s="99"/>
      <c r="T75" s="102"/>
      <c r="U75" s="24"/>
      <c r="V75" s="25"/>
      <c r="W75" s="130"/>
      <c r="X75" s="48"/>
      <c r="Y75" s="48"/>
      <c r="Z75" s="130"/>
      <c r="AA75" s="48"/>
      <c r="AB75" s="45"/>
      <c r="AC75" s="45"/>
      <c r="AD75" s="45"/>
      <c r="AE75" s="45"/>
      <c r="AF75" s="46"/>
      <c r="AG75" s="99"/>
      <c r="AH75" s="97"/>
      <c r="AI75" s="46"/>
      <c r="AJ75" s="46"/>
      <c r="AK75" s="46"/>
      <c r="AL75" s="46"/>
      <c r="AM75" s="99"/>
      <c r="AN75" s="97"/>
      <c r="AO75" s="46"/>
      <c r="AP75" s="46"/>
      <c r="AQ75" s="46"/>
      <c r="AR75" s="46"/>
      <c r="AS75" s="99"/>
      <c r="AT75" s="26"/>
      <c r="AU75" s="26"/>
      <c r="AV75" s="26"/>
      <c r="AW75" s="26"/>
      <c r="AX75" s="28"/>
      <c r="AY75" s="99"/>
      <c r="AZ75" s="33"/>
      <c r="BA75" s="33"/>
      <c r="BB75" s="19"/>
      <c r="BC75" s="33"/>
      <c r="BD75" s="33"/>
      <c r="BE75" s="51"/>
      <c r="BF75" s="51"/>
      <c r="BG75" s="51"/>
      <c r="BH75" s="42"/>
      <c r="BI75" s="42"/>
      <c r="BJ75" s="42"/>
      <c r="BK75" s="42"/>
      <c r="BL75" s="41"/>
      <c r="BM75" s="42"/>
      <c r="BN75" s="41"/>
      <c r="BO75" s="47"/>
      <c r="BP75" s="41"/>
      <c r="BQ75" s="50"/>
      <c r="BR75" s="41"/>
      <c r="BS75" s="41"/>
      <c r="BT75" s="40"/>
      <c r="BU75" s="41"/>
      <c r="BV75" s="40"/>
      <c r="BW75" s="41"/>
      <c r="BX75" s="41"/>
      <c r="BY75" s="41"/>
      <c r="BZ75" s="107"/>
      <c r="CA75" s="107"/>
      <c r="CB75" s="41"/>
      <c r="CC75" s="99"/>
      <c r="CD75" s="177"/>
      <c r="CE75" s="177"/>
      <c r="CF75" s="41"/>
      <c r="CG75" s="99"/>
      <c r="CH75" s="156"/>
      <c r="CI75" s="156"/>
      <c r="CJ75" s="144"/>
      <c r="CK75" s="165"/>
      <c r="CL75" s="49"/>
      <c r="CM75" s="142"/>
      <c r="CN75" s="87"/>
      <c r="CO75" s="91"/>
      <c r="CP75" s="90"/>
      <c r="CQ75" s="91"/>
      <c r="CR75" s="91"/>
      <c r="CS75" s="149"/>
    </row>
    <row r="76" spans="1:97" s="17" customFormat="1" x14ac:dyDescent="0.25">
      <c r="A76" s="172"/>
      <c r="B76" s="15"/>
      <c r="C76" s="31"/>
      <c r="D76" s="34"/>
      <c r="E76" s="53"/>
      <c r="F76" s="34"/>
      <c r="G76" s="18"/>
      <c r="H76" s="20"/>
      <c r="I76" s="30"/>
      <c r="J76" s="37"/>
      <c r="K76" s="21"/>
      <c r="L76" s="99"/>
      <c r="M76" s="43"/>
      <c r="N76" s="43"/>
      <c r="O76" s="44"/>
      <c r="P76" s="99"/>
      <c r="Q76" s="43"/>
      <c r="R76" s="44"/>
      <c r="S76" s="99"/>
      <c r="T76" s="102"/>
      <c r="U76" s="24"/>
      <c r="V76" s="25"/>
      <c r="W76" s="130"/>
      <c r="X76" s="48"/>
      <c r="Y76" s="48"/>
      <c r="Z76" s="130"/>
      <c r="AA76" s="48"/>
      <c r="AB76" s="45"/>
      <c r="AC76" s="45"/>
      <c r="AD76" s="45"/>
      <c r="AE76" s="45"/>
      <c r="AF76" s="46"/>
      <c r="AG76" s="99"/>
      <c r="AH76" s="97"/>
      <c r="AI76" s="46"/>
      <c r="AJ76" s="46"/>
      <c r="AK76" s="46"/>
      <c r="AL76" s="46"/>
      <c r="AM76" s="99"/>
      <c r="AN76" s="97"/>
      <c r="AO76" s="46"/>
      <c r="AP76" s="46"/>
      <c r="AQ76" s="46"/>
      <c r="AR76" s="46"/>
      <c r="AS76" s="99"/>
      <c r="AT76" s="26"/>
      <c r="AU76" s="26"/>
      <c r="AV76" s="26"/>
      <c r="AW76" s="26"/>
      <c r="AX76" s="28"/>
      <c r="AY76" s="99"/>
      <c r="AZ76" s="33"/>
      <c r="BA76" s="33"/>
      <c r="BB76" s="19"/>
      <c r="BC76" s="33"/>
      <c r="BD76" s="33"/>
      <c r="BE76" s="51"/>
      <c r="BF76" s="51"/>
      <c r="BG76" s="51"/>
      <c r="BH76" s="42"/>
      <c r="BI76" s="42"/>
      <c r="BJ76" s="42"/>
      <c r="BK76" s="42"/>
      <c r="BL76" s="41"/>
      <c r="BM76" s="42"/>
      <c r="BN76" s="41"/>
      <c r="BO76" s="47"/>
      <c r="BP76" s="41"/>
      <c r="BQ76" s="50"/>
      <c r="BR76" s="41"/>
      <c r="BS76" s="41"/>
      <c r="BT76" s="40"/>
      <c r="BU76" s="41"/>
      <c r="BV76" s="40"/>
      <c r="BW76" s="41"/>
      <c r="BX76" s="41"/>
      <c r="BY76" s="41"/>
      <c r="BZ76" s="107"/>
      <c r="CA76" s="107"/>
      <c r="CB76" s="41"/>
      <c r="CC76" s="99"/>
      <c r="CD76" s="177"/>
      <c r="CE76" s="177"/>
      <c r="CF76" s="41"/>
      <c r="CG76" s="99"/>
      <c r="CH76" s="156"/>
      <c r="CI76" s="156"/>
      <c r="CJ76" s="144"/>
      <c r="CK76" s="165"/>
      <c r="CL76" s="49"/>
      <c r="CM76" s="142"/>
      <c r="CN76" s="87"/>
      <c r="CO76" s="91"/>
      <c r="CP76" s="90"/>
      <c r="CQ76" s="91"/>
      <c r="CR76" s="91"/>
      <c r="CS76" s="149"/>
    </row>
    <row r="77" spans="1:97" s="17" customFormat="1" x14ac:dyDescent="0.25">
      <c r="A77" s="172"/>
      <c r="B77" s="15"/>
      <c r="C77" s="31"/>
      <c r="D77" s="34"/>
      <c r="E77" s="53"/>
      <c r="F77" s="34"/>
      <c r="G77" s="18"/>
      <c r="H77" s="20"/>
      <c r="I77" s="30"/>
      <c r="J77" s="37"/>
      <c r="K77" s="21"/>
      <c r="L77" s="99"/>
      <c r="M77" s="43"/>
      <c r="N77" s="43"/>
      <c r="O77" s="44"/>
      <c r="P77" s="99"/>
      <c r="Q77" s="43"/>
      <c r="R77" s="44"/>
      <c r="S77" s="99"/>
      <c r="T77" s="102"/>
      <c r="U77" s="24"/>
      <c r="V77" s="25"/>
      <c r="W77" s="130"/>
      <c r="X77" s="48"/>
      <c r="Y77" s="48"/>
      <c r="Z77" s="130"/>
      <c r="AA77" s="48"/>
      <c r="AB77" s="45"/>
      <c r="AC77" s="45"/>
      <c r="AD77" s="45"/>
      <c r="AE77" s="45"/>
      <c r="AF77" s="46"/>
      <c r="AG77" s="99"/>
      <c r="AH77" s="97"/>
      <c r="AI77" s="46"/>
      <c r="AJ77" s="46"/>
      <c r="AK77" s="46"/>
      <c r="AL77" s="46"/>
      <c r="AM77" s="99"/>
      <c r="AN77" s="97"/>
      <c r="AO77" s="46"/>
      <c r="AP77" s="46"/>
      <c r="AQ77" s="46"/>
      <c r="AR77" s="46"/>
      <c r="AS77" s="99"/>
      <c r="AT77" s="26"/>
      <c r="AU77" s="26"/>
      <c r="AV77" s="26"/>
      <c r="AW77" s="26"/>
      <c r="AX77" s="28"/>
      <c r="AY77" s="99"/>
      <c r="AZ77" s="33"/>
      <c r="BA77" s="33"/>
      <c r="BB77" s="19"/>
      <c r="BC77" s="33"/>
      <c r="BD77" s="33"/>
      <c r="BE77" s="51"/>
      <c r="BF77" s="51"/>
      <c r="BG77" s="51"/>
      <c r="BH77" s="42"/>
      <c r="BI77" s="42"/>
      <c r="BJ77" s="42"/>
      <c r="BK77" s="42"/>
      <c r="BL77" s="41"/>
      <c r="BM77" s="42"/>
      <c r="BN77" s="41"/>
      <c r="BO77" s="47"/>
      <c r="BP77" s="41"/>
      <c r="BQ77" s="50"/>
      <c r="BR77" s="41"/>
      <c r="BS77" s="41"/>
      <c r="BT77" s="40"/>
      <c r="BU77" s="41"/>
      <c r="BV77" s="40"/>
      <c r="BW77" s="41"/>
      <c r="BX77" s="41"/>
      <c r="BY77" s="41"/>
      <c r="BZ77" s="107"/>
      <c r="CA77" s="107"/>
      <c r="CB77" s="41"/>
      <c r="CC77" s="99"/>
      <c r="CD77" s="177"/>
      <c r="CE77" s="177"/>
      <c r="CF77" s="41"/>
      <c r="CG77" s="99"/>
      <c r="CH77" s="156"/>
      <c r="CI77" s="156"/>
      <c r="CJ77" s="144"/>
      <c r="CK77" s="165"/>
      <c r="CL77" s="49"/>
      <c r="CM77" s="142"/>
      <c r="CN77" s="87"/>
      <c r="CO77" s="91"/>
      <c r="CP77" s="90"/>
      <c r="CQ77" s="91"/>
      <c r="CR77" s="91"/>
      <c r="CS77" s="149"/>
    </row>
    <row r="78" spans="1:97" s="17" customFormat="1" x14ac:dyDescent="0.25">
      <c r="A78" s="172"/>
      <c r="B78" s="15"/>
      <c r="C78" s="31"/>
      <c r="D78" s="34"/>
      <c r="E78" s="53"/>
      <c r="F78" s="34"/>
      <c r="G78" s="18"/>
      <c r="H78" s="20"/>
      <c r="I78" s="30"/>
      <c r="J78" s="37"/>
      <c r="K78" s="21"/>
      <c r="L78" s="99"/>
      <c r="M78" s="43"/>
      <c r="N78" s="43"/>
      <c r="O78" s="44"/>
      <c r="P78" s="99"/>
      <c r="Q78" s="43"/>
      <c r="R78" s="44"/>
      <c r="S78" s="99"/>
      <c r="T78" s="102"/>
      <c r="U78" s="24"/>
      <c r="V78" s="25"/>
      <c r="W78" s="130"/>
      <c r="X78" s="48"/>
      <c r="Y78" s="48"/>
      <c r="Z78" s="130"/>
      <c r="AA78" s="48"/>
      <c r="AB78" s="45"/>
      <c r="AC78" s="45"/>
      <c r="AD78" s="45"/>
      <c r="AE78" s="45"/>
      <c r="AF78" s="46"/>
      <c r="AG78" s="99"/>
      <c r="AH78" s="97"/>
      <c r="AI78" s="46"/>
      <c r="AJ78" s="46"/>
      <c r="AK78" s="46"/>
      <c r="AL78" s="46"/>
      <c r="AM78" s="99"/>
      <c r="AN78" s="97"/>
      <c r="AO78" s="46"/>
      <c r="AP78" s="46"/>
      <c r="AQ78" s="46"/>
      <c r="AR78" s="46"/>
      <c r="AS78" s="99"/>
      <c r="AT78" s="26"/>
      <c r="AU78" s="26"/>
      <c r="AV78" s="26"/>
      <c r="AW78" s="26"/>
      <c r="AX78" s="28"/>
      <c r="AY78" s="99"/>
      <c r="AZ78" s="33"/>
      <c r="BA78" s="33"/>
      <c r="BB78" s="19"/>
      <c r="BC78" s="33"/>
      <c r="BD78" s="33"/>
      <c r="BE78" s="51"/>
      <c r="BF78" s="51"/>
      <c r="BG78" s="51"/>
      <c r="BH78" s="42"/>
      <c r="BI78" s="42"/>
      <c r="BJ78" s="42"/>
      <c r="BK78" s="42"/>
      <c r="BL78" s="41"/>
      <c r="BM78" s="42"/>
      <c r="BN78" s="41"/>
      <c r="BO78" s="47"/>
      <c r="BP78" s="41"/>
      <c r="BQ78" s="50"/>
      <c r="BR78" s="41"/>
      <c r="BS78" s="41"/>
      <c r="BT78" s="40"/>
      <c r="BU78" s="41"/>
      <c r="BV78" s="40"/>
      <c r="BW78" s="41"/>
      <c r="BX78" s="41"/>
      <c r="BY78" s="41"/>
      <c r="BZ78" s="107"/>
      <c r="CA78" s="107"/>
      <c r="CB78" s="41"/>
      <c r="CC78" s="99"/>
      <c r="CD78" s="177"/>
      <c r="CE78" s="177"/>
      <c r="CF78" s="41"/>
      <c r="CG78" s="99"/>
      <c r="CH78" s="156"/>
      <c r="CI78" s="156"/>
      <c r="CJ78" s="144"/>
      <c r="CK78" s="165"/>
      <c r="CL78" s="49"/>
      <c r="CM78" s="142"/>
      <c r="CN78" s="87"/>
      <c r="CO78" s="91"/>
      <c r="CP78" s="90"/>
      <c r="CQ78" s="91"/>
      <c r="CR78" s="91"/>
      <c r="CS78" s="149"/>
    </row>
    <row r="79" spans="1:97" s="17" customFormat="1" x14ac:dyDescent="0.25">
      <c r="A79" s="172"/>
      <c r="B79" s="15"/>
      <c r="C79" s="31"/>
      <c r="D79" s="34"/>
      <c r="E79" s="53"/>
      <c r="F79" s="34"/>
      <c r="G79" s="18"/>
      <c r="H79" s="20"/>
      <c r="I79" s="30"/>
      <c r="J79" s="37"/>
      <c r="K79" s="21"/>
      <c r="L79" s="99"/>
      <c r="M79" s="43"/>
      <c r="N79" s="43"/>
      <c r="O79" s="44"/>
      <c r="P79" s="99"/>
      <c r="Q79" s="43"/>
      <c r="R79" s="44"/>
      <c r="S79" s="99"/>
      <c r="T79" s="102"/>
      <c r="U79" s="24"/>
      <c r="V79" s="25"/>
      <c r="W79" s="130"/>
      <c r="X79" s="48"/>
      <c r="Y79" s="48"/>
      <c r="Z79" s="130"/>
      <c r="AA79" s="48"/>
      <c r="AB79" s="45"/>
      <c r="AC79" s="45"/>
      <c r="AD79" s="45"/>
      <c r="AE79" s="45"/>
      <c r="AF79" s="46"/>
      <c r="AG79" s="99"/>
      <c r="AH79" s="97"/>
      <c r="AI79" s="46"/>
      <c r="AJ79" s="46"/>
      <c r="AK79" s="46"/>
      <c r="AL79" s="46"/>
      <c r="AM79" s="99"/>
      <c r="AN79" s="97"/>
      <c r="AO79" s="46"/>
      <c r="AP79" s="46"/>
      <c r="AQ79" s="46"/>
      <c r="AR79" s="46"/>
      <c r="AS79" s="99"/>
      <c r="AT79" s="26"/>
      <c r="AU79" s="26"/>
      <c r="AV79" s="26"/>
      <c r="AW79" s="26"/>
      <c r="AX79" s="28"/>
      <c r="AY79" s="99"/>
      <c r="AZ79" s="33"/>
      <c r="BA79" s="33"/>
      <c r="BB79" s="19"/>
      <c r="BC79" s="33"/>
      <c r="BD79" s="33"/>
      <c r="BE79" s="51"/>
      <c r="BF79" s="51"/>
      <c r="BG79" s="51"/>
      <c r="BH79" s="42"/>
      <c r="BI79" s="42"/>
      <c r="BJ79" s="42"/>
      <c r="BK79" s="42"/>
      <c r="BL79" s="41"/>
      <c r="BM79" s="42"/>
      <c r="BN79" s="41"/>
      <c r="BO79" s="47"/>
      <c r="BP79" s="41"/>
      <c r="BQ79" s="50"/>
      <c r="BR79" s="41"/>
      <c r="BS79" s="41"/>
      <c r="BT79" s="40"/>
      <c r="BU79" s="41"/>
      <c r="BV79" s="40"/>
      <c r="BW79" s="41"/>
      <c r="BX79" s="41"/>
      <c r="BY79" s="41"/>
      <c r="BZ79" s="107"/>
      <c r="CA79" s="107"/>
      <c r="CB79" s="41"/>
      <c r="CC79" s="99"/>
      <c r="CD79" s="177"/>
      <c r="CE79" s="177"/>
      <c r="CF79" s="41"/>
      <c r="CG79" s="99"/>
      <c r="CH79" s="156"/>
      <c r="CI79" s="156"/>
      <c r="CJ79" s="144"/>
      <c r="CK79" s="165"/>
      <c r="CL79" s="49"/>
      <c r="CM79" s="142"/>
      <c r="CN79" s="87"/>
      <c r="CO79" s="91"/>
      <c r="CP79" s="90"/>
      <c r="CQ79" s="91"/>
      <c r="CR79" s="91"/>
      <c r="CS79" s="149"/>
    </row>
    <row r="80" spans="1:97" s="17" customFormat="1" x14ac:dyDescent="0.25">
      <c r="A80" s="172"/>
      <c r="B80" s="15"/>
      <c r="C80" s="31"/>
      <c r="D80" s="34"/>
      <c r="E80" s="53"/>
      <c r="F80" s="35"/>
      <c r="G80" s="18"/>
      <c r="H80" s="20"/>
      <c r="I80" s="30"/>
      <c r="J80" s="37"/>
      <c r="K80" s="21"/>
      <c r="L80" s="99"/>
      <c r="M80" s="43"/>
      <c r="N80" s="43"/>
      <c r="O80" s="44"/>
      <c r="P80" s="99"/>
      <c r="Q80" s="43"/>
      <c r="R80" s="44"/>
      <c r="S80" s="99"/>
      <c r="T80" s="102"/>
      <c r="U80" s="24"/>
      <c r="V80" s="25"/>
      <c r="W80" s="130"/>
      <c r="X80" s="48"/>
      <c r="Y80" s="48"/>
      <c r="Z80" s="130"/>
      <c r="AA80" s="48"/>
      <c r="AB80" s="45"/>
      <c r="AC80" s="45"/>
      <c r="AD80" s="45"/>
      <c r="AE80" s="45"/>
      <c r="AF80" s="46"/>
      <c r="AG80" s="99"/>
      <c r="AH80" s="97"/>
      <c r="AI80" s="46"/>
      <c r="AJ80" s="46"/>
      <c r="AK80" s="46"/>
      <c r="AL80" s="46"/>
      <c r="AM80" s="99"/>
      <c r="AN80" s="97"/>
      <c r="AO80" s="46"/>
      <c r="AP80" s="46"/>
      <c r="AQ80" s="46"/>
      <c r="AR80" s="46"/>
      <c r="AS80" s="99"/>
      <c r="AT80" s="26"/>
      <c r="AU80" s="26"/>
      <c r="AV80" s="26"/>
      <c r="AW80" s="26"/>
      <c r="AX80" s="28"/>
      <c r="AY80" s="99"/>
      <c r="AZ80" s="33"/>
      <c r="BA80" s="33"/>
      <c r="BB80" s="19"/>
      <c r="BC80" s="33"/>
      <c r="BD80" s="33"/>
      <c r="BE80" s="42"/>
      <c r="BF80" s="42"/>
      <c r="BG80" s="42"/>
      <c r="BH80" s="42"/>
      <c r="BI80" s="42"/>
      <c r="BJ80" s="42"/>
      <c r="BK80" s="42"/>
      <c r="BL80" s="41"/>
      <c r="BM80" s="42"/>
      <c r="BN80" s="38"/>
      <c r="BO80" s="39"/>
      <c r="BP80" s="41"/>
      <c r="BQ80" s="40"/>
      <c r="BR80" s="41"/>
      <c r="BS80" s="41"/>
      <c r="BT80" s="40"/>
      <c r="BU80" s="41"/>
      <c r="BV80" s="40"/>
      <c r="BW80" s="41"/>
      <c r="BX80" s="41"/>
      <c r="BY80" s="41"/>
      <c r="BZ80" s="107"/>
      <c r="CA80" s="107"/>
      <c r="CB80" s="41"/>
      <c r="CC80" s="99"/>
      <c r="CD80" s="177"/>
      <c r="CE80" s="177"/>
      <c r="CF80" s="41"/>
      <c r="CG80" s="99"/>
      <c r="CH80" s="157"/>
      <c r="CI80" s="157"/>
      <c r="CJ80" s="145"/>
      <c r="CK80" s="168"/>
      <c r="CL80" s="49"/>
      <c r="CM80" s="142"/>
      <c r="CN80" s="87"/>
      <c r="CO80" s="92"/>
      <c r="CP80" s="93"/>
      <c r="CQ80" s="92"/>
      <c r="CR80" s="92"/>
      <c r="CS80" s="149"/>
    </row>
    <row r="81" spans="1:86" ht="138.75" customHeight="1" x14ac:dyDescent="0.25">
      <c r="A81" s="173"/>
      <c r="C81" s="32"/>
      <c r="D81" s="31"/>
      <c r="E81" s="53"/>
      <c r="F81" s="33"/>
      <c r="M81" s="127" t="e">
        <f>AVERAGE(M3:M80)</f>
        <v>#DIV/0!</v>
      </c>
      <c r="N81" s="127">
        <f>AVERAGE(N3:N80)</f>
        <v>4700000</v>
      </c>
      <c r="O81" s="56">
        <f>AVERAGE(O3:O80)</f>
        <v>135446.68587896251</v>
      </c>
      <c r="P81" s="42"/>
      <c r="Q81" s="127" t="e">
        <f>AVERAGE(Q3:Q80)</f>
        <v>#DIV/0!</v>
      </c>
      <c r="R81" s="56" t="e">
        <f>AVERAGE(R3:R80)</f>
        <v>#DIV/0!</v>
      </c>
      <c r="U81" s="57" t="e">
        <f>AVERAGE(U3:U80)</f>
        <v>#DIV/0!</v>
      </c>
      <c r="V81" s="58" t="e">
        <f>AVERAGE(V3:V80)</f>
        <v>#DIV/0!</v>
      </c>
      <c r="W81" s="134"/>
      <c r="X81" s="132" t="e">
        <f>AVERAGE(X3:X80)</f>
        <v>#DIV/0!</v>
      </c>
      <c r="Y81" s="137"/>
      <c r="Z81" s="138"/>
      <c r="AA81" s="132" t="e">
        <f>AVERAGE(AA3:AA80)</f>
        <v>#DIV/0!</v>
      </c>
      <c r="AD81" s="135"/>
      <c r="AE81" s="59" t="e">
        <f>AVERAGE(AE3:AE80)</f>
        <v>#DIV/0!</v>
      </c>
      <c r="AF81" s="60" t="e">
        <f>AVERAGE(Таблица42[≠ в % (1)])</f>
        <v>#DIV/0!</v>
      </c>
      <c r="AG81" s="42"/>
      <c r="AH81" s="41"/>
      <c r="AI81" s="42"/>
      <c r="AJ81" s="59" t="e">
        <f>AVERAGE(AJ3:AJ80)</f>
        <v>#DIV/0!</v>
      </c>
      <c r="AK81" s="41"/>
      <c r="AL81" s="60" t="e">
        <f>AVERAGE(Таблица42[≠ в % (2)])</f>
        <v>#DIV/0!</v>
      </c>
      <c r="AM81" s="42"/>
      <c r="AN81" s="41"/>
      <c r="AO81" s="42"/>
      <c r="AP81" s="59" t="e">
        <f>AVERAGE(AP3:AP80)</f>
        <v>#DIV/0!</v>
      </c>
      <c r="AQ81" s="41"/>
      <c r="AR81" s="60" t="e">
        <f>AVERAGE(Таблица42[≠ в % (2)])</f>
        <v>#DIV/0!</v>
      </c>
      <c r="AS81" s="42"/>
      <c r="AT81" s="60"/>
      <c r="AU81" s="60"/>
      <c r="AV81" s="60"/>
      <c r="AW81" s="60"/>
      <c r="AX81" s="60"/>
      <c r="AY81" s="42"/>
      <c r="AZ81" s="42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56">
        <f>AVERAGE(N3:N80)</f>
        <v>4700000</v>
      </c>
      <c r="BM81" s="56">
        <f>AVERAGE(O3:O80)</f>
        <v>135446.68587896251</v>
      </c>
      <c r="BP81" s="33"/>
      <c r="BQ81" s="53"/>
      <c r="BR81" s="41"/>
      <c r="BW81" s="54"/>
      <c r="BX81" s="54"/>
      <c r="BY81" s="54"/>
      <c r="BZ81" s="54"/>
      <c r="CA81" s="55"/>
      <c r="CB81" s="42"/>
      <c r="CD81" s="177"/>
      <c r="CE81" s="177"/>
      <c r="CF81" s="36"/>
      <c r="CH81" s="158"/>
    </row>
    <row r="82" spans="1:86" x14ac:dyDescent="0.3">
      <c r="A82" s="174"/>
      <c r="C82" s="61"/>
      <c r="D82" s="62"/>
      <c r="E82" s="64"/>
      <c r="F82" s="63"/>
      <c r="P82" s="61"/>
      <c r="AD82" s="64"/>
      <c r="AE82" s="64"/>
      <c r="AF82" s="64"/>
      <c r="AG82" s="61"/>
      <c r="AH82" s="62"/>
      <c r="AI82" s="61"/>
      <c r="AK82" s="62"/>
      <c r="AL82" s="103"/>
      <c r="AM82" s="61"/>
      <c r="AN82" s="62"/>
      <c r="AO82" s="61"/>
      <c r="AQ82" s="62"/>
      <c r="AR82" s="103"/>
      <c r="AS82" s="61"/>
      <c r="AT82" s="103"/>
      <c r="AU82" s="103"/>
      <c r="AV82" s="103"/>
      <c r="AW82" s="103"/>
      <c r="AX82" s="103"/>
      <c r="AY82" s="61"/>
      <c r="AZ82" s="61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P82" s="63"/>
      <c r="BQ82" s="64"/>
      <c r="BR82" s="62"/>
      <c r="BW82" s="66"/>
      <c r="BX82" s="67"/>
      <c r="BY82" s="67"/>
      <c r="BZ82" s="67"/>
      <c r="CA82" s="64"/>
      <c r="CB82" s="61"/>
      <c r="CD82" s="179"/>
      <c r="CE82" s="179"/>
      <c r="CF82" s="65"/>
      <c r="CH82" s="160"/>
    </row>
  </sheetData>
  <mergeCells count="2">
    <mergeCell ref="AH1:AL1"/>
    <mergeCell ref="AN1:AR1"/>
  </mergeCells>
  <conditionalFormatting sqref="CE81:CF1048576 J37:J46 BB75:BM80 J75:J80 J10:J11 BB5:BM7 BB10:BM46 J5:J6 J14:J15">
    <cfRule type="cellIs" dxfId="465" priority="357" operator="lessThanOrEqual">
      <formula>5</formula>
    </cfRule>
  </conditionalFormatting>
  <conditionalFormatting sqref="BW82:BW1048576 BN40:BN46 BN75:BN80 BN5:BN7 BN10:BN36">
    <cfRule type="cellIs" dxfId="464" priority="355" operator="equal">
      <formula>"Н"</formula>
    </cfRule>
    <cfRule type="cellIs" dxfId="463" priority="356" operator="equal">
      <formula>"Д"</formula>
    </cfRule>
  </conditionalFormatting>
  <conditionalFormatting sqref="BY81:BY1048576 BP40:BP46 BP75:BP80 BP5:BP7 BP10:BP36">
    <cfRule type="cellIs" dxfId="462" priority="351" operator="equal">
      <formula>"ДГ"</formula>
    </cfRule>
    <cfRule type="cellIs" dxfId="461" priority="353" operator="equal">
      <formula>"Д"</formula>
    </cfRule>
    <cfRule type="cellIs" dxfId="460" priority="354" operator="equal">
      <formula>"Н"</formula>
    </cfRule>
  </conditionalFormatting>
  <conditionalFormatting sqref="BZ1:CA1 CR81:CR1048576 BZ37:CA37 BZ40:CA46 BZ75:CA80 BZ5:CA7 BZ10:CA23">
    <cfRule type="cellIs" dxfId="459" priority="350" operator="equal">
      <formula>5</formula>
    </cfRule>
  </conditionalFormatting>
  <conditionalFormatting sqref="BN37">
    <cfRule type="cellIs" dxfId="458" priority="347" operator="equal">
      <formula>"Н"</formula>
    </cfRule>
    <cfRule type="cellIs" dxfId="457" priority="348" operator="equal">
      <formula>"Д"</formula>
    </cfRule>
  </conditionalFormatting>
  <conditionalFormatting sqref="BP37">
    <cfRule type="cellIs" dxfId="456" priority="344" operator="equal">
      <formula>"ДГ"</formula>
    </cfRule>
    <cfRule type="cellIs" dxfId="455" priority="345" operator="equal">
      <formula>"Д"</formula>
    </cfRule>
    <cfRule type="cellIs" dxfId="454" priority="346" operator="equal">
      <formula>"Н"</formula>
    </cfRule>
  </conditionalFormatting>
  <conditionalFormatting sqref="BO37">
    <cfRule type="cellIs" dxfId="453" priority="342" operator="equal">
      <formula>"Н"</formula>
    </cfRule>
    <cfRule type="cellIs" dxfId="452" priority="343" operator="equal">
      <formula>"Д"</formula>
    </cfRule>
  </conditionalFormatting>
  <conditionalFormatting sqref="BZ38:CA38">
    <cfRule type="cellIs" dxfId="451" priority="341" operator="equal">
      <formula>5</formula>
    </cfRule>
  </conditionalFormatting>
  <conditionalFormatting sqref="BN38">
    <cfRule type="cellIs" dxfId="450" priority="339" operator="equal">
      <formula>"Н"</formula>
    </cfRule>
    <cfRule type="cellIs" dxfId="449" priority="340" operator="equal">
      <formula>"Д"</formula>
    </cfRule>
  </conditionalFormatting>
  <conditionalFormatting sqref="BP38">
    <cfRule type="cellIs" dxfId="448" priority="336" operator="equal">
      <formula>"ДГ"</formula>
    </cfRule>
    <cfRule type="cellIs" dxfId="447" priority="337" operator="equal">
      <formula>"Д"</formula>
    </cfRule>
    <cfRule type="cellIs" dxfId="446" priority="338" operator="equal">
      <formula>"Н"</formula>
    </cfRule>
  </conditionalFormatting>
  <conditionalFormatting sqref="BO38">
    <cfRule type="cellIs" dxfId="445" priority="334" operator="equal">
      <formula>"Н"</formula>
    </cfRule>
    <cfRule type="cellIs" dxfId="444" priority="335" operator="equal">
      <formula>"Д"</formula>
    </cfRule>
  </conditionalFormatting>
  <conditionalFormatting sqref="BN39">
    <cfRule type="cellIs" dxfId="443" priority="332" operator="equal">
      <formula>"Н"</formula>
    </cfRule>
    <cfRule type="cellIs" dxfId="442" priority="333" operator="equal">
      <formula>"Д"</formula>
    </cfRule>
  </conditionalFormatting>
  <conditionalFormatting sqref="BP39">
    <cfRule type="cellIs" dxfId="441" priority="329" operator="equal">
      <formula>"ДГ"</formula>
    </cfRule>
    <cfRule type="cellIs" dxfId="440" priority="330" operator="equal">
      <formula>"Д"</formula>
    </cfRule>
    <cfRule type="cellIs" dxfId="439" priority="331" operator="equal">
      <formula>"Н"</formula>
    </cfRule>
  </conditionalFormatting>
  <conditionalFormatting sqref="BO39">
    <cfRule type="cellIs" dxfId="438" priority="327" operator="equal">
      <formula>"Н"</formula>
    </cfRule>
    <cfRule type="cellIs" dxfId="437" priority="328" operator="equal">
      <formula>"Д"</formula>
    </cfRule>
  </conditionalFormatting>
  <conditionalFormatting sqref="W45:W46 W75:W1048576 W5:W7 W10:W41">
    <cfRule type="cellIs" dxfId="436" priority="325" operator="lessThan">
      <formula>-0.15</formula>
    </cfRule>
    <cfRule type="cellIs" dxfId="435" priority="326" operator="greaterThan">
      <formula>0.15</formula>
    </cfRule>
  </conditionalFormatting>
  <conditionalFormatting sqref="Z1 Z45:Z46 Z75:Z1048576 Z5:Z7 Z10:Z41">
    <cfRule type="cellIs" dxfId="434" priority="323" operator="lessThan">
      <formula>-0.15</formula>
    </cfRule>
    <cfRule type="cellIs" dxfId="433" priority="324" operator="greaterThan">
      <formula>0.1</formula>
    </cfRule>
  </conditionalFormatting>
  <conditionalFormatting sqref="BN1:BS2 BN37:BS38 BU1:CB2 BU38:CB38 BZ37:CB37 BU37:BX37 BU40:CB43 CB39 BN40:BS43 BN39:BQ39 BN46:BS46 BU46:CB46 BY44:CB45 BN44:BQ45 BU75:CB1048576 BN75:BS1048576 BN5:CB7 BN10:CB23">
    <cfRule type="cellIs" dxfId="432" priority="322" operator="equal">
      <formula>"?"</formula>
    </cfRule>
  </conditionalFormatting>
  <conditionalFormatting sqref="BZ1:CA2 BZ37:CA38 BZ40:CA46 BZ75:CA1048576 BZ5:CA7 BZ10:CA23">
    <cfRule type="cellIs" dxfId="431" priority="321" operator="lessThan">
      <formula>3</formula>
    </cfRule>
  </conditionalFormatting>
  <conditionalFormatting sqref="CM1:CM2 CM75:CM1048576 CM5:CM7 CM10:CM46">
    <cfRule type="cellIs" dxfId="430" priority="318" operator="equal">
      <formula>"?"</formula>
    </cfRule>
    <cfRule type="cellIs" dxfId="429" priority="319" operator="equal">
      <formula>"Д"</formula>
    </cfRule>
    <cfRule type="cellIs" dxfId="428" priority="320" operator="equal">
      <formula>"Н"</formula>
    </cfRule>
  </conditionalFormatting>
  <conditionalFormatting sqref="AP82:AP1048576">
    <cfRule type="cellIs" dxfId="427" priority="316" operator="equal">
      <formula>"Н"</formula>
    </cfRule>
    <cfRule type="cellIs" dxfId="426" priority="317" operator="equal">
      <formula>"Д"</formula>
    </cfRule>
  </conditionalFormatting>
  <conditionalFormatting sqref="W42:W44">
    <cfRule type="cellIs" dxfId="425" priority="314" operator="lessThan">
      <formula>-0.15</formula>
    </cfRule>
    <cfRule type="cellIs" dxfId="424" priority="315" operator="greaterThan">
      <formula>0.15</formula>
    </cfRule>
  </conditionalFormatting>
  <conditionalFormatting sqref="Z42:Z44">
    <cfRule type="cellIs" dxfId="423" priority="312" operator="lessThan">
      <formula>-0.15</formula>
    </cfRule>
    <cfRule type="cellIs" dxfId="422" priority="313" operator="greaterThan">
      <formula>0.1</formula>
    </cfRule>
  </conditionalFormatting>
  <conditionalFormatting sqref="BR1:BR2 BR37:BR38 BR40:BR43 BR46 BR75:BR1048576 BR5:BR7 BR10:BR23">
    <cfRule type="cellIs" dxfId="421" priority="311" operator="equal">
      <formula>"Д"</formula>
    </cfRule>
  </conditionalFormatting>
  <conditionalFormatting sqref="BT1:BT2 BT37:BT38 BT40:BT43 BT46 BT75:BT1048576 BT5:BT7 BT10:BT23">
    <cfRule type="cellIs" dxfId="420" priority="309" operator="equal">
      <formula>"Н"</formula>
    </cfRule>
    <cfRule type="cellIs" dxfId="419" priority="310" operator="equal">
      <formula>"Д"</formula>
    </cfRule>
  </conditionalFormatting>
  <conditionalFormatting sqref="J13:J31 J33:J36">
    <cfRule type="cellIs" dxfId="418" priority="308" operator="lessThanOrEqual">
      <formula>5</formula>
    </cfRule>
  </conditionalFormatting>
  <conditionalFormatting sqref="BZ25:CA36">
    <cfRule type="cellIs" dxfId="417" priority="302" operator="equal">
      <formula>5</formula>
    </cfRule>
  </conditionalFormatting>
  <conditionalFormatting sqref="BU25:CB36 CB24 BN25:BS36 BN24:BQ24">
    <cfRule type="cellIs" dxfId="416" priority="297" operator="equal">
      <formula>"?"</formula>
    </cfRule>
  </conditionalFormatting>
  <conditionalFormatting sqref="BZ25:CA36">
    <cfRule type="cellIs" dxfId="415" priority="296" operator="lessThan">
      <formula>3</formula>
    </cfRule>
  </conditionalFormatting>
  <conditionalFormatting sqref="BR25:BR36">
    <cfRule type="cellIs" dxfId="414" priority="292" operator="equal">
      <formula>"Д"</formula>
    </cfRule>
  </conditionalFormatting>
  <conditionalFormatting sqref="BT25:BT36">
    <cfRule type="cellIs" dxfId="413" priority="290" operator="equal">
      <formula>"Н"</formula>
    </cfRule>
    <cfRule type="cellIs" dxfId="412" priority="291" operator="equal">
      <formula>"Д"</formula>
    </cfRule>
  </conditionalFormatting>
  <conditionalFormatting sqref="CK1:CK2 CK75:CK1048576 CK5:CK7 CK10:CK46">
    <cfRule type="cellIs" dxfId="411" priority="289" operator="lessThan">
      <formula>5</formula>
    </cfRule>
  </conditionalFormatting>
  <conditionalFormatting sqref="J7">
    <cfRule type="cellIs" dxfId="410" priority="288" operator="lessThanOrEqual">
      <formula>5</formula>
    </cfRule>
  </conditionalFormatting>
  <conditionalFormatting sqref="J12">
    <cfRule type="cellIs" dxfId="409" priority="287" operator="lessThanOrEqual">
      <formula>5</formula>
    </cfRule>
  </conditionalFormatting>
  <conditionalFormatting sqref="BT1:BT2 BT25:BT38 BT40:BT43 BT46 BT75:BT1048576">
    <cfRule type="cellIs" dxfId="408" priority="286" operator="equal">
      <formula>"?"</formula>
    </cfRule>
  </conditionalFormatting>
  <conditionalFormatting sqref="BZ24:CA24">
    <cfRule type="cellIs" dxfId="407" priority="285" operator="equal">
      <formula>5</formula>
    </cfRule>
  </conditionalFormatting>
  <conditionalFormatting sqref="BR24:BS24 BU24:CA24">
    <cfRule type="cellIs" dxfId="406" priority="284" operator="equal">
      <formula>"?"</formula>
    </cfRule>
  </conditionalFormatting>
  <conditionalFormatting sqref="BZ24:CA24">
    <cfRule type="cellIs" dxfId="405" priority="283" operator="lessThan">
      <formula>3</formula>
    </cfRule>
  </conditionalFormatting>
  <conditionalFormatting sqref="BR24">
    <cfRule type="cellIs" dxfId="404" priority="282" operator="equal">
      <formula>"Д"</formula>
    </cfRule>
  </conditionalFormatting>
  <conditionalFormatting sqref="BT24">
    <cfRule type="cellIs" dxfId="403" priority="280" operator="equal">
      <formula>"Н"</formula>
    </cfRule>
    <cfRule type="cellIs" dxfId="402" priority="281" operator="equal">
      <formula>"Д"</formula>
    </cfRule>
  </conditionalFormatting>
  <conditionalFormatting sqref="BT24">
    <cfRule type="cellIs" dxfId="401" priority="279" operator="equal">
      <formula>"?"</formula>
    </cfRule>
  </conditionalFormatting>
  <conditionalFormatting sqref="J32">
    <cfRule type="cellIs" dxfId="400" priority="278" operator="lessThanOrEqual">
      <formula>5</formula>
    </cfRule>
  </conditionalFormatting>
  <conditionalFormatting sqref="BZ39:CA39">
    <cfRule type="cellIs" dxfId="399" priority="277" operator="equal">
      <formula>5</formula>
    </cfRule>
  </conditionalFormatting>
  <conditionalFormatting sqref="BR39:BS39 BU39:CA39">
    <cfRule type="cellIs" dxfId="398" priority="276" operator="equal">
      <formula>"?"</formula>
    </cfRule>
  </conditionalFormatting>
  <conditionalFormatting sqref="BZ39:CA39">
    <cfRule type="cellIs" dxfId="397" priority="275" operator="lessThan">
      <formula>3</formula>
    </cfRule>
  </conditionalFormatting>
  <conditionalFormatting sqref="BR39">
    <cfRule type="cellIs" dxfId="396" priority="274" operator="equal">
      <formula>"Д"</formula>
    </cfRule>
  </conditionalFormatting>
  <conditionalFormatting sqref="BT39">
    <cfRule type="cellIs" dxfId="395" priority="272" operator="equal">
      <formula>"Н"</formula>
    </cfRule>
    <cfRule type="cellIs" dxfId="394" priority="273" operator="equal">
      <formula>"Д"</formula>
    </cfRule>
  </conditionalFormatting>
  <conditionalFormatting sqref="BT39">
    <cfRule type="cellIs" dxfId="393" priority="271" operator="equal">
      <formula>"?"</formula>
    </cfRule>
  </conditionalFormatting>
  <conditionalFormatting sqref="BU44:BX44 BR44:BS44">
    <cfRule type="cellIs" dxfId="392" priority="270" operator="equal">
      <formula>"?"</formula>
    </cfRule>
  </conditionalFormatting>
  <conditionalFormatting sqref="BR44">
    <cfRule type="cellIs" dxfId="391" priority="269" operator="equal">
      <formula>"Д"</formula>
    </cfRule>
  </conditionalFormatting>
  <conditionalFormatting sqref="BT44">
    <cfRule type="cellIs" dxfId="390" priority="267" operator="equal">
      <formula>"Н"</formula>
    </cfRule>
    <cfRule type="cellIs" dxfId="389" priority="268" operator="equal">
      <formula>"Д"</formula>
    </cfRule>
  </conditionalFormatting>
  <conditionalFormatting sqref="BT44">
    <cfRule type="cellIs" dxfId="388" priority="266" operator="equal">
      <formula>"?"</formula>
    </cfRule>
  </conditionalFormatting>
  <conditionalFormatting sqref="BU45:BX45 BR45:BS45">
    <cfRule type="cellIs" dxfId="387" priority="265" operator="equal">
      <formula>"?"</formula>
    </cfRule>
  </conditionalFormatting>
  <conditionalFormatting sqref="BR45">
    <cfRule type="cellIs" dxfId="386" priority="264" operator="equal">
      <formula>"Д"</formula>
    </cfRule>
  </conditionalFormatting>
  <conditionalFormatting sqref="BT45">
    <cfRule type="cellIs" dxfId="385" priority="262" operator="equal">
      <formula>"Н"</formula>
    </cfRule>
    <cfRule type="cellIs" dxfId="384" priority="263" operator="equal">
      <formula>"Д"</formula>
    </cfRule>
  </conditionalFormatting>
  <conditionalFormatting sqref="BT45">
    <cfRule type="cellIs" dxfId="383" priority="261" operator="equal">
      <formula>"?"</formula>
    </cfRule>
  </conditionalFormatting>
  <conditionalFormatting sqref="J47:J50 BB47:BM50 BB64:BM74 J64:J74">
    <cfRule type="cellIs" dxfId="382" priority="260" operator="lessThanOrEqual">
      <formula>5</formula>
    </cfRule>
  </conditionalFormatting>
  <conditionalFormatting sqref="BN47:BN50 BN64:BN74">
    <cfRule type="cellIs" dxfId="381" priority="258" operator="equal">
      <formula>"Н"</formula>
    </cfRule>
    <cfRule type="cellIs" dxfId="380" priority="259" operator="equal">
      <formula>"Д"</formula>
    </cfRule>
  </conditionalFormatting>
  <conditionalFormatting sqref="BP47:BP50 BP64:BP74">
    <cfRule type="cellIs" dxfId="379" priority="255" operator="equal">
      <formula>"ДГ"</formula>
    </cfRule>
    <cfRule type="cellIs" dxfId="378" priority="256" operator="equal">
      <formula>"Д"</formula>
    </cfRule>
    <cfRule type="cellIs" dxfId="377" priority="257" operator="equal">
      <formula>"Н"</formula>
    </cfRule>
  </conditionalFormatting>
  <conditionalFormatting sqref="BZ47:CA47 BZ64:CA74">
    <cfRule type="cellIs" dxfId="376" priority="254" operator="equal">
      <formula>5</formula>
    </cfRule>
  </conditionalFormatting>
  <conditionalFormatting sqref="W47:W50 W64:W74">
    <cfRule type="cellIs" dxfId="375" priority="252" operator="lessThan">
      <formula>-0.15</formula>
    </cfRule>
    <cfRule type="cellIs" dxfId="374" priority="253" operator="greaterThan">
      <formula>0.15</formula>
    </cfRule>
  </conditionalFormatting>
  <conditionalFormatting sqref="Z47:Z50 Z64:Z74">
    <cfRule type="cellIs" dxfId="373" priority="250" operator="lessThan">
      <formula>-0.15</formula>
    </cfRule>
    <cfRule type="cellIs" dxfId="372" priority="251" operator="greaterThan">
      <formula>0.1</formula>
    </cfRule>
  </conditionalFormatting>
  <conditionalFormatting sqref="BN47:BS47 BU47:CB47 BU64:CB74 BN64:BS74 CB50 CB48 BN48:BQ50">
    <cfRule type="cellIs" dxfId="371" priority="249" operator="equal">
      <formula>"?"</formula>
    </cfRule>
  </conditionalFormatting>
  <conditionalFormatting sqref="BZ47:CA47 BZ64:CA74">
    <cfRule type="cellIs" dxfId="370" priority="248" operator="lessThan">
      <formula>3</formula>
    </cfRule>
  </conditionalFormatting>
  <conditionalFormatting sqref="CM47:CM50 CM64:CM74">
    <cfRule type="cellIs" dxfId="369" priority="245" operator="equal">
      <formula>"?"</formula>
    </cfRule>
    <cfRule type="cellIs" dxfId="368" priority="246" operator="equal">
      <formula>"Д"</formula>
    </cfRule>
    <cfRule type="cellIs" dxfId="367" priority="247" operator="equal">
      <formula>"Н"</formula>
    </cfRule>
  </conditionalFormatting>
  <conditionalFormatting sqref="BR47 BR64:BR74">
    <cfRule type="cellIs" dxfId="366" priority="244" operator="equal">
      <formula>"Д"</formula>
    </cfRule>
  </conditionalFormatting>
  <conditionalFormatting sqref="BT47 BT64:BT74">
    <cfRule type="cellIs" dxfId="365" priority="242" operator="equal">
      <formula>"Н"</formula>
    </cfRule>
    <cfRule type="cellIs" dxfId="364" priority="243" operator="equal">
      <formula>"Д"</formula>
    </cfRule>
  </conditionalFormatting>
  <conditionalFormatting sqref="CK47:CK50 CK64:CK74">
    <cfRule type="cellIs" dxfId="363" priority="241" operator="lessThan">
      <formula>5</formula>
    </cfRule>
  </conditionalFormatting>
  <conditionalFormatting sqref="BT47 BT64:BT74">
    <cfRule type="cellIs" dxfId="362" priority="240" operator="equal">
      <formula>"?"</formula>
    </cfRule>
  </conditionalFormatting>
  <conditionalFormatting sqref="J51:J58 BB51:BM63 J60:J63">
    <cfRule type="cellIs" dxfId="361" priority="239" operator="lessThanOrEqual">
      <formula>5</formula>
    </cfRule>
  </conditionalFormatting>
  <conditionalFormatting sqref="BN51:BN63">
    <cfRule type="cellIs" dxfId="360" priority="237" operator="equal">
      <formula>"Н"</formula>
    </cfRule>
    <cfRule type="cellIs" dxfId="359" priority="238" operator="equal">
      <formula>"Д"</formula>
    </cfRule>
  </conditionalFormatting>
  <conditionalFormatting sqref="BP51:BP63">
    <cfRule type="cellIs" dxfId="358" priority="234" operator="equal">
      <formula>"ДГ"</formula>
    </cfRule>
    <cfRule type="cellIs" dxfId="357" priority="235" operator="equal">
      <formula>"Д"</formula>
    </cfRule>
    <cfRule type="cellIs" dxfId="356" priority="236" operator="equal">
      <formula>"Н"</formula>
    </cfRule>
  </conditionalFormatting>
  <conditionalFormatting sqref="BZ53:CA53 BZ60:CA63">
    <cfRule type="cellIs" dxfId="355" priority="233" operator="equal">
      <formula>5</formula>
    </cfRule>
  </conditionalFormatting>
  <conditionalFormatting sqref="W51:W63">
    <cfRule type="cellIs" dxfId="354" priority="231" operator="lessThan">
      <formula>-0.15</formula>
    </cfRule>
    <cfRule type="cellIs" dxfId="353" priority="232" operator="greaterThan">
      <formula>0.15</formula>
    </cfRule>
  </conditionalFormatting>
  <conditionalFormatting sqref="Z51:Z63">
    <cfRule type="cellIs" dxfId="352" priority="229" operator="lessThan">
      <formula>-0.15</formula>
    </cfRule>
    <cfRule type="cellIs" dxfId="351" priority="230" operator="greaterThan">
      <formula>0.1</formula>
    </cfRule>
  </conditionalFormatting>
  <conditionalFormatting sqref="BN60:BS63 BU60:CB63 CB51:CB52 BY53:CB53 CB54:CB59 BN51:BQ59">
    <cfRule type="cellIs" dxfId="350" priority="228" operator="equal">
      <formula>"?"</formula>
    </cfRule>
  </conditionalFormatting>
  <conditionalFormatting sqref="BZ53:CA53 BZ60:CA63">
    <cfRule type="cellIs" dxfId="349" priority="227" operator="lessThan">
      <formula>3</formula>
    </cfRule>
  </conditionalFormatting>
  <conditionalFormatting sqref="CM51:CM63">
    <cfRule type="cellIs" dxfId="348" priority="224" operator="equal">
      <formula>"?"</formula>
    </cfRule>
    <cfRule type="cellIs" dxfId="347" priority="225" operator="equal">
      <formula>"Д"</formula>
    </cfRule>
    <cfRule type="cellIs" dxfId="346" priority="226" operator="equal">
      <formula>"Н"</formula>
    </cfRule>
  </conditionalFormatting>
  <conditionalFormatting sqref="BR60:BR63">
    <cfRule type="cellIs" dxfId="345" priority="223" operator="equal">
      <formula>"Д"</formula>
    </cfRule>
  </conditionalFormatting>
  <conditionalFormatting sqref="BT60:BT63">
    <cfRule type="cellIs" dxfId="344" priority="221" operator="equal">
      <formula>"Н"</formula>
    </cfRule>
    <cfRule type="cellIs" dxfId="343" priority="222" operator="equal">
      <formula>"Д"</formula>
    </cfRule>
  </conditionalFormatting>
  <conditionalFormatting sqref="CK51:CK63">
    <cfRule type="cellIs" dxfId="342" priority="220" operator="lessThan">
      <formula>5</formula>
    </cfRule>
  </conditionalFormatting>
  <conditionalFormatting sqref="BT60:BT63">
    <cfRule type="cellIs" dxfId="341" priority="219" operator="equal">
      <formula>"?"</formula>
    </cfRule>
  </conditionalFormatting>
  <conditionalFormatting sqref="BB8:BM8 J8">
    <cfRule type="cellIs" dxfId="340" priority="218" operator="lessThanOrEqual">
      <formula>5</formula>
    </cfRule>
  </conditionalFormatting>
  <conditionalFormatting sqref="BN8">
    <cfRule type="cellIs" dxfId="339" priority="216" operator="equal">
      <formula>"Н"</formula>
    </cfRule>
    <cfRule type="cellIs" dxfId="338" priority="217" operator="equal">
      <formula>"Д"</formula>
    </cfRule>
  </conditionalFormatting>
  <conditionalFormatting sqref="BP8">
    <cfRule type="cellIs" dxfId="337" priority="213" operator="equal">
      <formula>"ДГ"</formula>
    </cfRule>
    <cfRule type="cellIs" dxfId="336" priority="214" operator="equal">
      <formula>"Д"</formula>
    </cfRule>
    <cfRule type="cellIs" dxfId="335" priority="215" operator="equal">
      <formula>"Н"</formula>
    </cfRule>
  </conditionalFormatting>
  <conditionalFormatting sqref="BZ8:CA8">
    <cfRule type="cellIs" dxfId="334" priority="212" operator="equal">
      <formula>5</formula>
    </cfRule>
  </conditionalFormatting>
  <conditionalFormatting sqref="W8">
    <cfRule type="cellIs" dxfId="333" priority="210" operator="lessThan">
      <formula>-0.15</formula>
    </cfRule>
    <cfRule type="cellIs" dxfId="332" priority="211" operator="greaterThan">
      <formula>0.15</formula>
    </cfRule>
  </conditionalFormatting>
  <conditionalFormatting sqref="Z8">
    <cfRule type="cellIs" dxfId="331" priority="208" operator="lessThan">
      <formula>-0.15</formula>
    </cfRule>
    <cfRule type="cellIs" dxfId="330" priority="209" operator="greaterThan">
      <formula>0.1</formula>
    </cfRule>
  </conditionalFormatting>
  <conditionalFormatting sqref="BN8:BS8 BU8:CB8">
    <cfRule type="cellIs" dxfId="329" priority="207" operator="equal">
      <formula>"?"</formula>
    </cfRule>
  </conditionalFormatting>
  <conditionalFormatting sqref="BZ8:CA8">
    <cfRule type="cellIs" dxfId="328" priority="206" operator="lessThan">
      <formula>3</formula>
    </cfRule>
  </conditionalFormatting>
  <conditionalFormatting sqref="CM8">
    <cfRule type="cellIs" dxfId="327" priority="203" operator="equal">
      <formula>"?"</formula>
    </cfRule>
    <cfRule type="cellIs" dxfId="326" priority="204" operator="equal">
      <formula>"Д"</formula>
    </cfRule>
    <cfRule type="cellIs" dxfId="325" priority="205" operator="equal">
      <formula>"Н"</formula>
    </cfRule>
  </conditionalFormatting>
  <conditionalFormatting sqref="BR8">
    <cfRule type="cellIs" dxfId="324" priority="202" operator="equal">
      <formula>"Д"</formula>
    </cfRule>
  </conditionalFormatting>
  <conditionalFormatting sqref="BT8">
    <cfRule type="cellIs" dxfId="323" priority="200" operator="equal">
      <formula>"Н"</formula>
    </cfRule>
    <cfRule type="cellIs" dxfId="322" priority="201" operator="equal">
      <formula>"Д"</formula>
    </cfRule>
  </conditionalFormatting>
  <conditionalFormatting sqref="CK8">
    <cfRule type="cellIs" dxfId="321" priority="199" operator="lessThan">
      <formula>5</formula>
    </cfRule>
  </conditionalFormatting>
  <conditionalFormatting sqref="BT8">
    <cfRule type="cellIs" dxfId="320" priority="198" operator="equal">
      <formula>"?"</formula>
    </cfRule>
  </conditionalFormatting>
  <conditionalFormatting sqref="BB9:BM9 J9">
    <cfRule type="cellIs" dxfId="319" priority="197" operator="lessThanOrEqual">
      <formula>5</formula>
    </cfRule>
  </conditionalFormatting>
  <conditionalFormatting sqref="BN9">
    <cfRule type="cellIs" dxfId="318" priority="195" operator="equal">
      <formula>"Н"</formula>
    </cfRule>
    <cfRule type="cellIs" dxfId="317" priority="196" operator="equal">
      <formula>"Д"</formula>
    </cfRule>
  </conditionalFormatting>
  <conditionalFormatting sqref="BP9">
    <cfRule type="cellIs" dxfId="316" priority="192" operator="equal">
      <formula>"ДГ"</formula>
    </cfRule>
    <cfRule type="cellIs" dxfId="315" priority="193" operator="equal">
      <formula>"Д"</formula>
    </cfRule>
    <cfRule type="cellIs" dxfId="314" priority="194" operator="equal">
      <formula>"Н"</formula>
    </cfRule>
  </conditionalFormatting>
  <conditionalFormatting sqref="BZ9:CA9">
    <cfRule type="cellIs" dxfId="313" priority="191" operator="equal">
      <formula>5</formula>
    </cfRule>
  </conditionalFormatting>
  <conditionalFormatting sqref="W9">
    <cfRule type="cellIs" dxfId="312" priority="189" operator="lessThan">
      <formula>-0.15</formula>
    </cfRule>
    <cfRule type="cellIs" dxfId="311" priority="190" operator="greaterThan">
      <formula>0.15</formula>
    </cfRule>
  </conditionalFormatting>
  <conditionalFormatting sqref="Z9">
    <cfRule type="cellIs" dxfId="310" priority="187" operator="lessThan">
      <formula>-0.15</formula>
    </cfRule>
    <cfRule type="cellIs" dxfId="309" priority="188" operator="greaterThan">
      <formula>0.1</formula>
    </cfRule>
  </conditionalFormatting>
  <conditionalFormatting sqref="BN9:BS9 BU9:CB9">
    <cfRule type="cellIs" dxfId="308" priority="186" operator="equal">
      <formula>"?"</formula>
    </cfRule>
  </conditionalFormatting>
  <conditionalFormatting sqref="BZ9:CA9">
    <cfRule type="cellIs" dxfId="307" priority="185" operator="lessThan">
      <formula>3</formula>
    </cfRule>
  </conditionalFormatting>
  <conditionalFormatting sqref="CM9">
    <cfRule type="cellIs" dxfId="306" priority="182" operator="equal">
      <formula>"?"</formula>
    </cfRule>
    <cfRule type="cellIs" dxfId="305" priority="183" operator="equal">
      <formula>"Д"</formula>
    </cfRule>
    <cfRule type="cellIs" dxfId="304" priority="184" operator="equal">
      <formula>"Н"</formula>
    </cfRule>
  </conditionalFormatting>
  <conditionalFormatting sqref="BR9">
    <cfRule type="cellIs" dxfId="303" priority="181" operator="equal">
      <formula>"Д"</formula>
    </cfRule>
  </conditionalFormatting>
  <conditionalFormatting sqref="BT9">
    <cfRule type="cellIs" dxfId="302" priority="179" operator="equal">
      <formula>"Н"</formula>
    </cfRule>
    <cfRule type="cellIs" dxfId="301" priority="180" operator="equal">
      <formula>"Д"</formula>
    </cfRule>
  </conditionalFormatting>
  <conditionalFormatting sqref="CK9">
    <cfRule type="cellIs" dxfId="300" priority="178" operator="lessThan">
      <formula>5</formula>
    </cfRule>
  </conditionalFormatting>
  <conditionalFormatting sqref="BT9">
    <cfRule type="cellIs" dxfId="299" priority="177" operator="equal">
      <formula>"?"</formula>
    </cfRule>
  </conditionalFormatting>
  <conditionalFormatting sqref="BZ48:CA48">
    <cfRule type="cellIs" dxfId="298" priority="176" operator="equal">
      <formula>5</formula>
    </cfRule>
  </conditionalFormatting>
  <conditionalFormatting sqref="BR48:BS48 BU48:CA48">
    <cfRule type="cellIs" dxfId="297" priority="175" operator="equal">
      <formula>"?"</formula>
    </cfRule>
  </conditionalFormatting>
  <conditionalFormatting sqref="BZ48:CA48">
    <cfRule type="cellIs" dxfId="296" priority="174" operator="lessThan">
      <formula>3</formula>
    </cfRule>
  </conditionalFormatting>
  <conditionalFormatting sqref="BR48">
    <cfRule type="cellIs" dxfId="295" priority="173" operator="equal">
      <formula>"Д"</formula>
    </cfRule>
  </conditionalFormatting>
  <conditionalFormatting sqref="BT48">
    <cfRule type="cellIs" dxfId="294" priority="171" operator="equal">
      <formula>"Н"</formula>
    </cfRule>
    <cfRule type="cellIs" dxfId="293" priority="172" operator="equal">
      <formula>"Д"</formula>
    </cfRule>
  </conditionalFormatting>
  <conditionalFormatting sqref="BT48">
    <cfRule type="cellIs" dxfId="292" priority="170" operator="equal">
      <formula>"?"</formula>
    </cfRule>
  </conditionalFormatting>
  <conditionalFormatting sqref="CB49">
    <cfRule type="cellIs" dxfId="291" priority="169" operator="equal">
      <formula>"?"</formula>
    </cfRule>
  </conditionalFormatting>
  <conditionalFormatting sqref="BZ49:CA49">
    <cfRule type="cellIs" dxfId="290" priority="168" operator="equal">
      <formula>5</formula>
    </cfRule>
  </conditionalFormatting>
  <conditionalFormatting sqref="BR49:BS49 BU49:CA49">
    <cfRule type="cellIs" dxfId="289" priority="167" operator="equal">
      <formula>"?"</formula>
    </cfRule>
  </conditionalFormatting>
  <conditionalFormatting sqref="BZ49:CA49">
    <cfRule type="cellIs" dxfId="288" priority="166" operator="lessThan">
      <formula>3</formula>
    </cfRule>
  </conditionalFormatting>
  <conditionalFormatting sqref="BR49">
    <cfRule type="cellIs" dxfId="287" priority="165" operator="equal">
      <formula>"Д"</formula>
    </cfRule>
  </conditionalFormatting>
  <conditionalFormatting sqref="BT49">
    <cfRule type="cellIs" dxfId="286" priority="163" operator="equal">
      <formula>"Н"</formula>
    </cfRule>
    <cfRule type="cellIs" dxfId="285" priority="164" operator="equal">
      <formula>"Д"</formula>
    </cfRule>
  </conditionalFormatting>
  <conditionalFormatting sqref="BT49">
    <cfRule type="cellIs" dxfId="284" priority="162" operator="equal">
      <formula>"?"</formula>
    </cfRule>
  </conditionalFormatting>
  <conditionalFormatting sqref="BZ50:CA50">
    <cfRule type="cellIs" dxfId="283" priority="161" operator="equal">
      <formula>5</formula>
    </cfRule>
  </conditionalFormatting>
  <conditionalFormatting sqref="BR50:BS50 BU50:CA50">
    <cfRule type="cellIs" dxfId="282" priority="160" operator="equal">
      <formula>"?"</formula>
    </cfRule>
  </conditionalFormatting>
  <conditionalFormatting sqref="BZ50:CA50">
    <cfRule type="cellIs" dxfId="281" priority="159" operator="lessThan">
      <formula>3</formula>
    </cfRule>
  </conditionalFormatting>
  <conditionalFormatting sqref="BR50">
    <cfRule type="cellIs" dxfId="280" priority="158" operator="equal">
      <formula>"Д"</formula>
    </cfRule>
  </conditionalFormatting>
  <conditionalFormatting sqref="BT50">
    <cfRule type="cellIs" dxfId="279" priority="156" operator="equal">
      <formula>"Н"</formula>
    </cfRule>
    <cfRule type="cellIs" dxfId="278" priority="157" operator="equal">
      <formula>"Д"</formula>
    </cfRule>
  </conditionalFormatting>
  <conditionalFormatting sqref="BT50">
    <cfRule type="cellIs" dxfId="277" priority="155" operator="equal">
      <formula>"?"</formula>
    </cfRule>
  </conditionalFormatting>
  <conditionalFormatting sqref="BZ51:CA51">
    <cfRule type="cellIs" dxfId="276" priority="154" operator="equal">
      <formula>5</formula>
    </cfRule>
  </conditionalFormatting>
  <conditionalFormatting sqref="BR51:BS51 BU51:CA51">
    <cfRule type="cellIs" dxfId="275" priority="153" operator="equal">
      <formula>"?"</formula>
    </cfRule>
  </conditionalFormatting>
  <conditionalFormatting sqref="BZ51:CA51">
    <cfRule type="cellIs" dxfId="274" priority="152" operator="lessThan">
      <formula>3</formula>
    </cfRule>
  </conditionalFormatting>
  <conditionalFormatting sqref="BR51">
    <cfRule type="cellIs" dxfId="273" priority="151" operator="equal">
      <formula>"Д"</formula>
    </cfRule>
  </conditionalFormatting>
  <conditionalFormatting sqref="BT51">
    <cfRule type="cellIs" dxfId="272" priority="149" operator="equal">
      <formula>"Н"</formula>
    </cfRule>
    <cfRule type="cellIs" dxfId="271" priority="150" operator="equal">
      <formula>"Д"</formula>
    </cfRule>
  </conditionalFormatting>
  <conditionalFormatting sqref="BT51">
    <cfRule type="cellIs" dxfId="270" priority="148" operator="equal">
      <formula>"?"</formula>
    </cfRule>
  </conditionalFormatting>
  <conditionalFormatting sqref="BZ52:CA52">
    <cfRule type="cellIs" dxfId="269" priority="147" operator="equal">
      <formula>5</formula>
    </cfRule>
  </conditionalFormatting>
  <conditionalFormatting sqref="BR52:BS52 BU52:CA52">
    <cfRule type="cellIs" dxfId="268" priority="146" operator="equal">
      <formula>"?"</formula>
    </cfRule>
  </conditionalFormatting>
  <conditionalFormatting sqref="BZ52:CA52">
    <cfRule type="cellIs" dxfId="267" priority="145" operator="lessThan">
      <formula>3</formula>
    </cfRule>
  </conditionalFormatting>
  <conditionalFormatting sqref="BR52">
    <cfRule type="cellIs" dxfId="266" priority="144" operator="equal">
      <formula>"Д"</formula>
    </cfRule>
  </conditionalFormatting>
  <conditionalFormatting sqref="BT52">
    <cfRule type="cellIs" dxfId="265" priority="142" operator="equal">
      <formula>"Н"</formula>
    </cfRule>
    <cfRule type="cellIs" dxfId="264" priority="143" operator="equal">
      <formula>"Д"</formula>
    </cfRule>
  </conditionalFormatting>
  <conditionalFormatting sqref="BT52">
    <cfRule type="cellIs" dxfId="263" priority="141" operator="equal">
      <formula>"?"</formula>
    </cfRule>
  </conditionalFormatting>
  <conditionalFormatting sqref="BR53:BS53 BU53:BX53">
    <cfRule type="cellIs" dxfId="262" priority="140" operator="equal">
      <formula>"?"</formula>
    </cfRule>
  </conditionalFormatting>
  <conditionalFormatting sqref="BR53">
    <cfRule type="cellIs" dxfId="261" priority="139" operator="equal">
      <formula>"Д"</formula>
    </cfRule>
  </conditionalFormatting>
  <conditionalFormatting sqref="BT53">
    <cfRule type="cellIs" dxfId="260" priority="137" operator="equal">
      <formula>"Н"</formula>
    </cfRule>
    <cfRule type="cellIs" dxfId="259" priority="138" operator="equal">
      <formula>"Д"</formula>
    </cfRule>
  </conditionalFormatting>
  <conditionalFormatting sqref="BT53">
    <cfRule type="cellIs" dxfId="258" priority="136" operator="equal">
      <formula>"?"</formula>
    </cfRule>
  </conditionalFormatting>
  <conditionalFormatting sqref="BZ54:CA54">
    <cfRule type="cellIs" dxfId="257" priority="135" operator="equal">
      <formula>5</formula>
    </cfRule>
  </conditionalFormatting>
  <conditionalFormatting sqref="BY54:CA54">
    <cfRule type="cellIs" dxfId="256" priority="134" operator="equal">
      <formula>"?"</formula>
    </cfRule>
  </conditionalFormatting>
  <conditionalFormatting sqref="BZ54:CA54">
    <cfRule type="cellIs" dxfId="255" priority="133" operator="lessThan">
      <formula>3</formula>
    </cfRule>
  </conditionalFormatting>
  <conditionalFormatting sqref="BR54:BS54 BU54:BX54">
    <cfRule type="cellIs" dxfId="254" priority="132" operator="equal">
      <formula>"?"</formula>
    </cfRule>
  </conditionalFormatting>
  <conditionalFormatting sqref="BR54">
    <cfRule type="cellIs" dxfId="253" priority="131" operator="equal">
      <formula>"Д"</formula>
    </cfRule>
  </conditionalFormatting>
  <conditionalFormatting sqref="BT54">
    <cfRule type="cellIs" dxfId="252" priority="129" operator="equal">
      <formula>"Н"</formula>
    </cfRule>
    <cfRule type="cellIs" dxfId="251" priority="130" operator="equal">
      <formula>"Д"</formula>
    </cfRule>
  </conditionalFormatting>
  <conditionalFormatting sqref="BT54">
    <cfRule type="cellIs" dxfId="250" priority="128" operator="equal">
      <formula>"?"</formula>
    </cfRule>
  </conditionalFormatting>
  <conditionalFormatting sqref="BZ55:CA55">
    <cfRule type="cellIs" dxfId="249" priority="127" operator="equal">
      <formula>5</formula>
    </cfRule>
  </conditionalFormatting>
  <conditionalFormatting sqref="BY55:CA55">
    <cfRule type="cellIs" dxfId="248" priority="126" operator="equal">
      <formula>"?"</formula>
    </cfRule>
  </conditionalFormatting>
  <conditionalFormatting sqref="BZ55:CA55">
    <cfRule type="cellIs" dxfId="247" priority="125" operator="lessThan">
      <formula>3</formula>
    </cfRule>
  </conditionalFormatting>
  <conditionalFormatting sqref="BR55:BS55 BU55:BX55">
    <cfRule type="cellIs" dxfId="246" priority="124" operator="equal">
      <formula>"?"</formula>
    </cfRule>
  </conditionalFormatting>
  <conditionalFormatting sqref="BR55">
    <cfRule type="cellIs" dxfId="245" priority="123" operator="equal">
      <formula>"Д"</formula>
    </cfRule>
  </conditionalFormatting>
  <conditionalFormatting sqref="BT55">
    <cfRule type="cellIs" dxfId="244" priority="121" operator="equal">
      <formula>"Н"</formula>
    </cfRule>
    <cfRule type="cellIs" dxfId="243" priority="122" operator="equal">
      <formula>"Д"</formula>
    </cfRule>
  </conditionalFormatting>
  <conditionalFormatting sqref="BT55">
    <cfRule type="cellIs" dxfId="242" priority="120" operator="equal">
      <formula>"?"</formula>
    </cfRule>
  </conditionalFormatting>
  <conditionalFormatting sqref="BZ56:CA56">
    <cfRule type="cellIs" dxfId="241" priority="119" operator="equal">
      <formula>5</formula>
    </cfRule>
  </conditionalFormatting>
  <conditionalFormatting sqref="BY56:CA56">
    <cfRule type="cellIs" dxfId="240" priority="118" operator="equal">
      <formula>"?"</formula>
    </cfRule>
  </conditionalFormatting>
  <conditionalFormatting sqref="BZ56:CA56">
    <cfRule type="cellIs" dxfId="239" priority="117" operator="lessThan">
      <formula>3</formula>
    </cfRule>
  </conditionalFormatting>
  <conditionalFormatting sqref="BR56:BS56 BU56:BX56">
    <cfRule type="cellIs" dxfId="238" priority="116" operator="equal">
      <formula>"?"</formula>
    </cfRule>
  </conditionalFormatting>
  <conditionalFormatting sqref="BR56">
    <cfRule type="cellIs" dxfId="237" priority="115" operator="equal">
      <formula>"Д"</formula>
    </cfRule>
  </conditionalFormatting>
  <conditionalFormatting sqref="BT56">
    <cfRule type="cellIs" dxfId="236" priority="113" operator="equal">
      <formula>"Н"</formula>
    </cfRule>
    <cfRule type="cellIs" dxfId="235" priority="114" operator="equal">
      <formula>"Д"</formula>
    </cfRule>
  </conditionalFormatting>
  <conditionalFormatting sqref="BT56">
    <cfRule type="cellIs" dxfId="234" priority="112" operator="equal">
      <formula>"?"</formula>
    </cfRule>
  </conditionalFormatting>
  <conditionalFormatting sqref="BZ57:CA57">
    <cfRule type="cellIs" dxfId="233" priority="111" operator="equal">
      <formula>5</formula>
    </cfRule>
  </conditionalFormatting>
  <conditionalFormatting sqref="BY57:CA57">
    <cfRule type="cellIs" dxfId="232" priority="110" operator="equal">
      <formula>"?"</formula>
    </cfRule>
  </conditionalFormatting>
  <conditionalFormatting sqref="BZ57:CA57">
    <cfRule type="cellIs" dxfId="231" priority="109" operator="lessThan">
      <formula>3</formula>
    </cfRule>
  </conditionalFormatting>
  <conditionalFormatting sqref="BR57:BS57 BU57:BX57">
    <cfRule type="cellIs" dxfId="230" priority="108" operator="equal">
      <formula>"?"</formula>
    </cfRule>
  </conditionalFormatting>
  <conditionalFormatting sqref="BR57">
    <cfRule type="cellIs" dxfId="229" priority="107" operator="equal">
      <formula>"Д"</formula>
    </cfRule>
  </conditionalFormatting>
  <conditionalFormatting sqref="BT57">
    <cfRule type="cellIs" dxfId="228" priority="105" operator="equal">
      <formula>"Н"</formula>
    </cfRule>
    <cfRule type="cellIs" dxfId="227" priority="106" operator="equal">
      <formula>"Д"</formula>
    </cfRule>
  </conditionalFormatting>
  <conditionalFormatting sqref="BT57">
    <cfRule type="cellIs" dxfId="226" priority="104" operator="equal">
      <formula>"?"</formula>
    </cfRule>
  </conditionalFormatting>
  <conditionalFormatting sqref="BZ58:CA58">
    <cfRule type="cellIs" dxfId="225" priority="103" operator="equal">
      <formula>5</formula>
    </cfRule>
  </conditionalFormatting>
  <conditionalFormatting sqref="BY58:CA58">
    <cfRule type="cellIs" dxfId="224" priority="102" operator="equal">
      <formula>"?"</formula>
    </cfRule>
  </conditionalFormatting>
  <conditionalFormatting sqref="BZ58:CA58">
    <cfRule type="cellIs" dxfId="223" priority="101" operator="lessThan">
      <formula>3</formula>
    </cfRule>
  </conditionalFormatting>
  <conditionalFormatting sqref="BR58:BS58 BU58:BX58">
    <cfRule type="cellIs" dxfId="222" priority="100" operator="equal">
      <formula>"?"</formula>
    </cfRule>
  </conditionalFormatting>
  <conditionalFormatting sqref="BR58">
    <cfRule type="cellIs" dxfId="221" priority="99" operator="equal">
      <formula>"Д"</formula>
    </cfRule>
  </conditionalFormatting>
  <conditionalFormatting sqref="BT58">
    <cfRule type="cellIs" dxfId="220" priority="97" operator="equal">
      <formula>"Н"</formula>
    </cfRule>
    <cfRule type="cellIs" dxfId="219" priority="98" operator="equal">
      <formula>"Д"</formula>
    </cfRule>
  </conditionalFormatting>
  <conditionalFormatting sqref="BT58">
    <cfRule type="cellIs" dxfId="218" priority="96" operator="equal">
      <formula>"?"</formula>
    </cfRule>
  </conditionalFormatting>
  <conditionalFormatting sqref="BZ59:CA59">
    <cfRule type="cellIs" dxfId="217" priority="95" operator="equal">
      <formula>5</formula>
    </cfRule>
  </conditionalFormatting>
  <conditionalFormatting sqref="BY59:CA59">
    <cfRule type="cellIs" dxfId="216" priority="94" operator="equal">
      <formula>"?"</formula>
    </cfRule>
  </conditionalFormatting>
  <conditionalFormatting sqref="BZ59:CA59">
    <cfRule type="cellIs" dxfId="215" priority="93" operator="lessThan">
      <formula>3</formula>
    </cfRule>
  </conditionalFormatting>
  <conditionalFormatting sqref="BR59:BS59 BU59:BX59">
    <cfRule type="cellIs" dxfId="214" priority="92" operator="equal">
      <formula>"?"</formula>
    </cfRule>
  </conditionalFormatting>
  <conditionalFormatting sqref="BR59">
    <cfRule type="cellIs" dxfId="213" priority="91" operator="equal">
      <formula>"Д"</formula>
    </cfRule>
  </conditionalFormatting>
  <conditionalFormatting sqref="BT59">
    <cfRule type="cellIs" dxfId="212" priority="89" operator="equal">
      <formula>"Н"</formula>
    </cfRule>
    <cfRule type="cellIs" dxfId="211" priority="90" operator="equal">
      <formula>"Д"</formula>
    </cfRule>
  </conditionalFormatting>
  <conditionalFormatting sqref="BT59">
    <cfRule type="cellIs" dxfId="210" priority="88" operator="equal">
      <formula>"?"</formula>
    </cfRule>
  </conditionalFormatting>
  <conditionalFormatting sqref="J59">
    <cfRule type="cellIs" dxfId="209" priority="87" operator="lessThanOrEqual">
      <formula>5</formula>
    </cfRule>
  </conditionalFormatting>
  <conditionalFormatting sqref="J3 BB3:BM3">
    <cfRule type="cellIs" dxfId="208" priority="44" operator="lessThanOrEqual">
      <formula>5</formula>
    </cfRule>
  </conditionalFormatting>
  <conditionalFormatting sqref="BN3">
    <cfRule type="cellIs" dxfId="207" priority="42" operator="equal">
      <formula>"Н"</formula>
    </cfRule>
    <cfRule type="cellIs" dxfId="206" priority="43" operator="equal">
      <formula>"Д"</formula>
    </cfRule>
  </conditionalFormatting>
  <conditionalFormatting sqref="BP3">
    <cfRule type="cellIs" dxfId="205" priority="39" operator="equal">
      <formula>"ДГ"</formula>
    </cfRule>
    <cfRule type="cellIs" dxfId="204" priority="40" operator="equal">
      <formula>"Д"</formula>
    </cfRule>
    <cfRule type="cellIs" dxfId="203" priority="41" operator="equal">
      <formula>"Н"</formula>
    </cfRule>
  </conditionalFormatting>
  <conditionalFormatting sqref="BZ3:CA3">
    <cfRule type="cellIs" dxfId="202" priority="38" operator="equal">
      <formula>5</formula>
    </cfRule>
  </conditionalFormatting>
  <conditionalFormatting sqref="W3">
    <cfRule type="cellIs" dxfId="201" priority="36" operator="lessThan">
      <formula>-0.15</formula>
    </cfRule>
    <cfRule type="cellIs" dxfId="200" priority="37" operator="greaterThan">
      <formula>0.15</formula>
    </cfRule>
  </conditionalFormatting>
  <conditionalFormatting sqref="Z3">
    <cfRule type="cellIs" dxfId="199" priority="34" operator="lessThan">
      <formula>-0.15</formula>
    </cfRule>
    <cfRule type="cellIs" dxfId="198" priority="35" operator="greaterThan">
      <formula>0.1</formula>
    </cfRule>
  </conditionalFormatting>
  <conditionalFormatting sqref="BN3:CB3">
    <cfRule type="cellIs" dxfId="197" priority="33" operator="equal">
      <formula>"?"</formula>
    </cfRule>
  </conditionalFormatting>
  <conditionalFormatting sqref="BZ3:CA3">
    <cfRule type="cellIs" dxfId="196" priority="32" operator="lessThan">
      <formula>3</formula>
    </cfRule>
  </conditionalFormatting>
  <conditionalFormatting sqref="CM3">
    <cfRule type="cellIs" dxfId="195" priority="29" operator="equal">
      <formula>"?"</formula>
    </cfRule>
    <cfRule type="cellIs" dxfId="194" priority="30" operator="equal">
      <formula>"Д"</formula>
    </cfRule>
    <cfRule type="cellIs" dxfId="193" priority="31" operator="equal">
      <formula>"Н"</formula>
    </cfRule>
  </conditionalFormatting>
  <conditionalFormatting sqref="BR3">
    <cfRule type="cellIs" dxfId="192" priority="28" operator="equal">
      <formula>"Д"</formula>
    </cfRule>
  </conditionalFormatting>
  <conditionalFormatting sqref="BT3">
    <cfRule type="cellIs" dxfId="191" priority="26" operator="equal">
      <formula>"Н"</formula>
    </cfRule>
    <cfRule type="cellIs" dxfId="190" priority="27" operator="equal">
      <formula>"Д"</formula>
    </cfRule>
  </conditionalFormatting>
  <conditionalFormatting sqref="CK3">
    <cfRule type="cellIs" dxfId="189" priority="25" operator="lessThan">
      <formula>5</formula>
    </cfRule>
  </conditionalFormatting>
  <conditionalFormatting sqref="F3">
    <cfRule type="cellIs" dxfId="188" priority="24" operator="equal">
      <formula>"Дерево"</formula>
    </cfRule>
  </conditionalFormatting>
  <conditionalFormatting sqref="BU3">
    <cfRule type="cellIs" dxfId="187" priority="23" operator="equal">
      <formula>"Н"</formula>
    </cfRule>
  </conditionalFormatting>
  <conditionalFormatting sqref="J4 BB4:BM4">
    <cfRule type="cellIs" dxfId="186" priority="22" operator="lessThanOrEqual">
      <formula>5</formula>
    </cfRule>
  </conditionalFormatting>
  <conditionalFormatting sqref="BN4">
    <cfRule type="cellIs" dxfId="185" priority="20" operator="equal">
      <formula>"Н"</formula>
    </cfRule>
    <cfRule type="cellIs" dxfId="184" priority="21" operator="equal">
      <formula>"Д"</formula>
    </cfRule>
  </conditionalFormatting>
  <conditionalFormatting sqref="BP4">
    <cfRule type="cellIs" dxfId="183" priority="17" operator="equal">
      <formula>"ДГ"</formula>
    </cfRule>
    <cfRule type="cellIs" dxfId="182" priority="18" operator="equal">
      <formula>"Д"</formula>
    </cfRule>
    <cfRule type="cellIs" dxfId="181" priority="19" operator="equal">
      <formula>"Н"</formula>
    </cfRule>
  </conditionalFormatting>
  <conditionalFormatting sqref="BZ4:CA4">
    <cfRule type="cellIs" dxfId="180" priority="16" operator="equal">
      <formula>5</formula>
    </cfRule>
  </conditionalFormatting>
  <conditionalFormatting sqref="W4">
    <cfRule type="cellIs" dxfId="179" priority="14" operator="lessThan">
      <formula>-0.15</formula>
    </cfRule>
    <cfRule type="cellIs" dxfId="178" priority="15" operator="greaterThan">
      <formula>0.15</formula>
    </cfRule>
  </conditionalFormatting>
  <conditionalFormatting sqref="Z4">
    <cfRule type="cellIs" dxfId="177" priority="12" operator="lessThan">
      <formula>-0.15</formula>
    </cfRule>
    <cfRule type="cellIs" dxfId="176" priority="13" operator="greaterThan">
      <formula>0.1</formula>
    </cfRule>
  </conditionalFormatting>
  <conditionalFormatting sqref="BN4:CB4">
    <cfRule type="cellIs" dxfId="175" priority="11" operator="equal">
      <formula>"?"</formula>
    </cfRule>
  </conditionalFormatting>
  <conditionalFormatting sqref="BZ4:CA4">
    <cfRule type="cellIs" dxfId="174" priority="10" operator="lessThan">
      <formula>3</formula>
    </cfRule>
  </conditionalFormatting>
  <conditionalFormatting sqref="CM4">
    <cfRule type="cellIs" dxfId="173" priority="7" operator="equal">
      <formula>"?"</formula>
    </cfRule>
    <cfRule type="cellIs" dxfId="172" priority="8" operator="equal">
      <formula>"Д"</formula>
    </cfRule>
    <cfRule type="cellIs" dxfId="171" priority="9" operator="equal">
      <formula>"Н"</formula>
    </cfRule>
  </conditionalFormatting>
  <conditionalFormatting sqref="BR4">
    <cfRule type="cellIs" dxfId="170" priority="6" operator="equal">
      <formula>"Д"</formula>
    </cfRule>
  </conditionalFormatting>
  <conditionalFormatting sqref="BT4">
    <cfRule type="cellIs" dxfId="169" priority="4" operator="equal">
      <formula>"Н"</formula>
    </cfRule>
    <cfRule type="cellIs" dxfId="168" priority="5" operator="equal">
      <formula>"Д"</formula>
    </cfRule>
  </conditionalFormatting>
  <conditionalFormatting sqref="CK4">
    <cfRule type="cellIs" dxfId="167" priority="3" operator="lessThan">
      <formula>5</formula>
    </cfRule>
  </conditionalFormatting>
  <conditionalFormatting sqref="F4">
    <cfRule type="cellIs" dxfId="166" priority="2" operator="equal">
      <formula>"Дерево"</formula>
    </cfRule>
  </conditionalFormatting>
  <conditionalFormatting sqref="BU4">
    <cfRule type="cellIs" dxfId="165" priority="1" operator="equal">
      <formula>"Н"</formula>
    </cfRule>
  </conditionalFormatting>
  <hyperlinks>
    <hyperlink ref="CO3" r:id="rId1" xr:uid="{EDD787A6-D1B3-4BA8-BA3D-433B21A06FB4}"/>
    <hyperlink ref="CN4" r:id="rId2" xr:uid="{BED40A86-C725-4DF0-A4C6-630773E34C6D}"/>
    <hyperlink ref="CP4" r:id="rId3" xr:uid="{A104715B-28F4-46A7-8115-2AF4FF2E6A09}"/>
    <hyperlink ref="CO4" r:id="rId4" xr:uid="{A926544D-EDC0-410D-924D-4C249B9C6515}"/>
  </hyperlinks>
  <pageMargins left="0.7" right="0.7" top="0.75" bottom="0.75" header="0.3" footer="0.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B15C-5DF3-4BA5-A70E-A60AA605500E}">
  <dimension ref="B1:D17"/>
  <sheetViews>
    <sheetView topLeftCell="A2" workbookViewId="0">
      <selection activeCell="D41" sqref="D41"/>
    </sheetView>
  </sheetViews>
  <sheetFormatPr defaultRowHeight="15" x14ac:dyDescent="0.25"/>
  <cols>
    <col min="2" max="2" width="38.28515625" style="52" customWidth="1"/>
    <col min="3" max="3" width="1.7109375" bestFit="1" customWidth="1"/>
    <col min="4" max="4" width="34" bestFit="1" customWidth="1"/>
  </cols>
  <sheetData>
    <row r="1" spans="2:4" x14ac:dyDescent="0.25">
      <c r="B1" s="52" t="s">
        <v>44</v>
      </c>
    </row>
    <row r="2" spans="2:4" x14ac:dyDescent="0.25">
      <c r="B2" s="52" t="s">
        <v>14</v>
      </c>
      <c r="C2" t="s">
        <v>40</v>
      </c>
      <c r="D2" t="s">
        <v>41</v>
      </c>
    </row>
    <row r="3" spans="2:4" x14ac:dyDescent="0.25">
      <c r="B3" s="52" t="s">
        <v>38</v>
      </c>
      <c r="C3" t="s">
        <v>40</v>
      </c>
      <c r="D3" t="s">
        <v>43</v>
      </c>
    </row>
    <row r="4" spans="2:4" x14ac:dyDescent="0.25">
      <c r="B4" s="52" t="s">
        <v>13</v>
      </c>
      <c r="C4" t="s">
        <v>40</v>
      </c>
      <c r="D4" t="s">
        <v>42</v>
      </c>
    </row>
    <row r="5" spans="2:4" x14ac:dyDescent="0.25">
      <c r="B5" s="52" t="s">
        <v>45</v>
      </c>
      <c r="C5" t="s">
        <v>40</v>
      </c>
      <c r="D5" t="s">
        <v>46</v>
      </c>
    </row>
    <row r="6" spans="2:4" x14ac:dyDescent="0.25">
      <c r="B6" s="52" t="s">
        <v>35</v>
      </c>
      <c r="C6" t="s">
        <v>40</v>
      </c>
      <c r="D6" t="s">
        <v>47</v>
      </c>
    </row>
    <row r="7" spans="2:4" x14ac:dyDescent="0.25">
      <c r="B7" s="52" t="s">
        <v>48</v>
      </c>
      <c r="C7" t="s">
        <v>40</v>
      </c>
      <c r="D7" t="s">
        <v>49</v>
      </c>
    </row>
    <row r="9" spans="2:4" x14ac:dyDescent="0.25">
      <c r="B9" s="52" t="s">
        <v>68</v>
      </c>
      <c r="C9" t="s">
        <v>40</v>
      </c>
      <c r="D9" t="s">
        <v>69</v>
      </c>
    </row>
    <row r="10" spans="2:4" x14ac:dyDescent="0.25">
      <c r="B10" s="52" t="s">
        <v>70</v>
      </c>
      <c r="C10" t="s">
        <v>40</v>
      </c>
      <c r="D10" t="s">
        <v>51</v>
      </c>
    </row>
    <row r="14" spans="2:4" x14ac:dyDescent="0.25">
      <c r="B14" s="52" t="s">
        <v>117</v>
      </c>
    </row>
    <row r="16" spans="2:4" x14ac:dyDescent="0.25">
      <c r="B16" s="183"/>
    </row>
    <row r="17" spans="2:2" x14ac:dyDescent="0.25">
      <c r="B17" s="183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4380-0644-4639-8C74-E4E884DD1B57}">
  <dimension ref="A1"/>
  <sheetViews>
    <sheetView workbookViewId="0">
      <selection activeCell="Q51" sqref="P51:Q5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X G x W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M V x s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F c b F Y K I p H u A 4 A A A A R A A A A E w A c A E Z v c m 1 1 b G F z L 1 N l Y 3 R p b 2 4 x L m 0 g o h g A K K A U A A A A A A A A A A A A A A A A A A A A A A A A A A A A K 0 5 N L s n M z 1 M I h t C G 1 g B Q S w E C L Q A U A A I A C A D F c b F Y q B S r a 6 U A A A D 3 A A A A E g A A A A A A A A A A A A A A A A A A A A A A Q 2 9 u Z m l n L 1 B h Y 2 t h Z 2 U u e G 1 s U E s B A i 0 A F A A C A A g A x X G x W A / K 6 a u k A A A A 6 Q A A A B M A A A A A A A A A A A A A A A A A 8 Q A A A F t D b 2 5 0 Z W 5 0 X 1 R 5 c G V z X S 5 4 b W x Q S w E C L Q A U A A I A C A D F c b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+ O g S m a U n E a Z U t x L 5 A e 2 o A A A A A A C A A A A A A A Q Z g A A A A E A A C A A A A B K d w r R E e e 0 2 9 1 a k r R s I e + / V K y O I r 1 M Y U 6 G Z m e 8 s 1 b n K g A A A A A O g A A A A A I A A C A A A A C + z 5 5 4 q n g R W b 7 / L I k M f G U U G 4 9 D N 8 M 4 s g p Z x z 5 9 e l / 9 U l A A A A C n m H j 9 y 1 x A Y j S j 0 t R 6 k 1 L d a S h 6 j U 1 M u 8 s Z t 7 n c F S i t 7 U 5 C 7 z z f t G 1 l 8 9 e h 6 9 T R n P R / H / c 4 i n l m C N 7 1 P A g A d 3 + P g y U x r a A W 7 X t T r L / G U T K 5 Z k A A A A B e c j e 3 n 0 l u e w B v e J a n b q m Z r H X w m d G P R w m 1 3 v y l S J p e O m v h g b v N m V k w L U W m k 6 b y M n u V B k 1 x T j N 0 y e h z C s + w F 1 l n < / D a t a M a s h u p > 
</file>

<file path=customXml/itemProps1.xml><?xml version="1.0" encoding="utf-8"?>
<ds:datastoreItem xmlns:ds="http://schemas.openxmlformats.org/officeDocument/2006/customXml" ds:itemID="{ABD7D216-EBF1-4054-8899-156C33B64E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Исследование цен</vt:lpstr>
      <vt:lpstr>Проданы | Сняты с продажи</vt:lpstr>
      <vt:lpstr>Легенда таблицы</vt:lpstr>
      <vt:lpstr>|</vt:lpstr>
      <vt:lpstr>'Исследование цен'!Область_печати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alexey.svami@gmail.com</dc:creator>
  <cp:lastModifiedBy>Алексей К</cp:lastModifiedBy>
  <cp:lastPrinted>2022-06-06T19:42:43Z</cp:lastPrinted>
  <dcterms:created xsi:type="dcterms:W3CDTF">2019-12-12T04:57:31Z</dcterms:created>
  <dcterms:modified xsi:type="dcterms:W3CDTF">2025-07-10T11:59:45Z</dcterms:modified>
</cp:coreProperties>
</file>