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ексей работы\01. Презентации для клиентов в недвижимости\Объекты недвижимости\Нежилые\"/>
    </mc:Choice>
  </mc:AlternateContent>
  <bookViews>
    <workbookView xWindow="0" yWindow="21540" windowWidth="14415" windowHeight="11355" activeTab="1"/>
  </bookViews>
  <sheets>
    <sheet name="Диаграмма1" sheetId="2" r:id="rId1"/>
    <sheet name="Исследование цен от 28.02.2020" sheetId="1" r:id="rId2"/>
  </sheets>
  <definedNames>
    <definedName name="_xlnm.Print_Area" localSheetId="1">'Исследование цен от 28.02.2020'!$F$2:$BC$40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D30" i="1"/>
  <c r="AT30" i="1"/>
  <c r="AT28" i="1"/>
  <c r="AT27" i="1"/>
  <c r="AT26" i="1"/>
  <c r="AT22" i="1"/>
  <c r="AT21" i="1"/>
  <c r="AT18" i="1"/>
  <c r="AT17" i="1"/>
  <c r="AT16" i="1"/>
  <c r="AT15" i="1"/>
  <c r="AT14" i="1"/>
  <c r="AT13" i="1"/>
  <c r="AT12" i="1"/>
  <c r="AT11" i="1"/>
  <c r="AT9" i="1"/>
  <c r="AT8" i="1"/>
  <c r="AT7" i="1"/>
  <c r="AT6" i="1"/>
  <c r="AT5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D29" i="1"/>
  <c r="D28" i="1"/>
  <c r="D26" i="1"/>
  <c r="D25" i="1"/>
  <c r="D23" i="1"/>
  <c r="D22" i="1"/>
  <c r="D20" i="1"/>
  <c r="D19" i="1"/>
  <c r="D17" i="1"/>
  <c r="D16" i="1"/>
  <c r="D14" i="1"/>
  <c r="D13" i="1"/>
  <c r="D11" i="1"/>
  <c r="D10" i="1"/>
  <c r="D8" i="1"/>
  <c r="D7" i="1"/>
  <c r="D5" i="1"/>
  <c r="D4" i="1"/>
  <c r="C30" i="1"/>
  <c r="C29" i="1"/>
  <c r="C28" i="1"/>
  <c r="C27" i="1"/>
  <c r="C26" i="1"/>
  <c r="C25" i="1"/>
  <c r="C24" i="1"/>
  <c r="C23" i="1"/>
  <c r="C20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D6" i="1" l="1"/>
  <c r="D9" i="1"/>
  <c r="D12" i="1"/>
  <c r="D15" i="1"/>
  <c r="D18" i="1"/>
  <c r="D21" i="1"/>
  <c r="D24" i="1"/>
  <c r="D27" i="1"/>
  <c r="AV24" i="1"/>
  <c r="AS26" i="1" l="1"/>
  <c r="AR26" i="1" s="1"/>
  <c r="AS18" i="1"/>
  <c r="AR18" i="1" s="1"/>
  <c r="AS12" i="1"/>
  <c r="AR12" i="1" s="1"/>
  <c r="AV12" i="1" s="1"/>
  <c r="AS13" i="1"/>
  <c r="AR13" i="1" s="1"/>
  <c r="AV13" i="1" s="1"/>
  <c r="AS9" i="1"/>
  <c r="AR9" i="1" s="1"/>
  <c r="AS27" i="1"/>
  <c r="AR27" i="1" s="1"/>
  <c r="AV27" i="1" s="1"/>
  <c r="AS21" i="1"/>
  <c r="AR21" i="1" s="1"/>
  <c r="AS17" i="1"/>
  <c r="AR17" i="1" s="1"/>
  <c r="AS6" i="1"/>
  <c r="AR6" i="1" s="1"/>
  <c r="AS30" i="1"/>
  <c r="AR30" i="1" s="1"/>
  <c r="AS22" i="1"/>
  <c r="AR22" i="1" s="1"/>
  <c r="AS7" i="1"/>
  <c r="AR7" i="1" s="1"/>
  <c r="AV7" i="1" s="1"/>
  <c r="AS28" i="1"/>
  <c r="AW28" i="1" s="1"/>
  <c r="AS8" i="1"/>
  <c r="AR8" i="1" s="1"/>
  <c r="AV8" i="1" s="1"/>
  <c r="AS5" i="1"/>
  <c r="AS11" i="1"/>
  <c r="AS14" i="1"/>
  <c r="AR14" i="1" s="1"/>
  <c r="AS15" i="1"/>
  <c r="AR15" i="1" s="1"/>
  <c r="AV15" i="1" s="1"/>
  <c r="AW10" i="1"/>
  <c r="AW19" i="1"/>
  <c r="AK39" i="1"/>
  <c r="AL15" i="1"/>
  <c r="AW23" i="1"/>
  <c r="AL23" i="1"/>
  <c r="AL14" i="1"/>
  <c r="AL19" i="1"/>
  <c r="AL11" i="1"/>
  <c r="AL5" i="1"/>
  <c r="AL8" i="1"/>
  <c r="AL29" i="1"/>
  <c r="AL10" i="1"/>
  <c r="AL28" i="1"/>
  <c r="AL7" i="1"/>
  <c r="AL22" i="1"/>
  <c r="AL30" i="1"/>
  <c r="AL25" i="1"/>
  <c r="AL6" i="1"/>
  <c r="AL17" i="1"/>
  <c r="AL21" i="1"/>
  <c r="AL27" i="1"/>
  <c r="AV4" i="1"/>
  <c r="AL4" i="1"/>
  <c r="AL9" i="1"/>
  <c r="AW24" i="1"/>
  <c r="AL24" i="1"/>
  <c r="AL13" i="1"/>
  <c r="AL12" i="1"/>
  <c r="AL18" i="1"/>
  <c r="AL20" i="1"/>
  <c r="AL16" i="1"/>
  <c r="AL26" i="1"/>
  <c r="AR5" i="1" l="1"/>
  <c r="C3" i="1"/>
  <c r="B3" i="1"/>
  <c r="AL39" i="1"/>
  <c r="AW27" i="1"/>
  <c r="AW12" i="1"/>
  <c r="AR28" i="1"/>
  <c r="AV28" i="1" s="1"/>
  <c r="AW8" i="1"/>
  <c r="AW13" i="1"/>
  <c r="AW15" i="1"/>
  <c r="AW7" i="1"/>
  <c r="AV19" i="1"/>
  <c r="AW4" i="1"/>
  <c r="D3" i="1" s="1"/>
  <c r="AV10" i="1"/>
  <c r="AV23" i="1"/>
  <c r="AO16" i="1" l="1"/>
  <c r="AP16" i="1"/>
  <c r="AV39" i="1"/>
  <c r="AP26" i="1"/>
  <c r="AP4" i="1"/>
  <c r="AO9" i="1" l="1"/>
  <c r="AP9" i="1"/>
  <c r="AO25" i="1"/>
  <c r="AP25" i="1"/>
  <c r="AO23" i="1"/>
  <c r="AP23" i="1"/>
  <c r="AO17" i="1"/>
  <c r="AP17" i="1"/>
  <c r="AO8" i="1"/>
  <c r="AP8" i="1"/>
  <c r="AO12" i="1"/>
  <c r="AP12" i="1"/>
  <c r="AO18" i="1"/>
  <c r="AP18" i="1"/>
  <c r="AO6" i="1"/>
  <c r="AP6" i="1"/>
  <c r="AO5" i="1"/>
  <c r="AP5" i="1"/>
  <c r="AO20" i="1"/>
  <c r="AP20" i="1"/>
  <c r="AO7" i="1"/>
  <c r="AP7" i="1"/>
  <c r="AO13" i="1"/>
  <c r="AP13" i="1"/>
  <c r="AO30" i="1"/>
  <c r="AP30" i="1"/>
  <c r="AO19" i="1"/>
  <c r="AP19" i="1"/>
  <c r="AO21" i="1"/>
  <c r="AP21" i="1"/>
  <c r="AO24" i="1"/>
  <c r="AP24" i="1"/>
  <c r="AO22" i="1"/>
  <c r="AP22" i="1"/>
  <c r="AO14" i="1"/>
  <c r="AP14" i="1"/>
  <c r="AO11" i="1"/>
  <c r="AP11" i="1"/>
  <c r="AO4" i="1"/>
  <c r="AO28" i="1"/>
  <c r="AP28" i="1"/>
  <c r="AO15" i="1"/>
  <c r="AP15" i="1"/>
  <c r="AO29" i="1"/>
  <c r="AP29" i="1"/>
  <c r="AO27" i="1"/>
  <c r="AP27" i="1"/>
  <c r="AO10" i="1"/>
  <c r="AP10" i="1"/>
  <c r="AO26" i="1"/>
  <c r="AS39" i="1"/>
  <c r="AR11" i="1"/>
  <c r="AR39" i="1" s="1"/>
  <c r="AU26" i="1" l="1"/>
  <c r="AU16" i="1"/>
  <c r="AU15" i="1"/>
  <c r="AU5" i="1"/>
  <c r="AU7" i="1"/>
  <c r="AU6" i="1"/>
  <c r="AU27" i="1"/>
  <c r="AU13" i="1"/>
  <c r="AU14" i="1"/>
  <c r="AU8" i="1"/>
  <c r="AU22" i="1"/>
  <c r="AU17" i="1"/>
  <c r="AU12" i="1"/>
  <c r="AU11" i="1"/>
  <c r="AU28" i="1"/>
  <c r="AU30" i="1"/>
  <c r="AU21" i="1"/>
  <c r="AU9" i="1"/>
  <c r="AU18" i="1"/>
  <c r="AW39" i="1"/>
</calcChain>
</file>

<file path=xl/sharedStrings.xml><?xml version="1.0" encoding="utf-8"?>
<sst xmlns="http://schemas.openxmlformats.org/spreadsheetml/2006/main" count="870" uniqueCount="291">
  <si>
    <t>№Д</t>
  </si>
  <si>
    <t>Контакт:</t>
  </si>
  <si>
    <t>➖</t>
  </si>
  <si>
    <t>➕</t>
  </si>
  <si>
    <t>Адрес</t>
  </si>
  <si>
    <t>3</t>
  </si>
  <si>
    <t>Ниши</t>
  </si>
  <si>
    <t>17</t>
  </si>
  <si>
    <t>23</t>
  </si>
  <si>
    <t>1/5</t>
  </si>
  <si>
    <t>Долевая</t>
  </si>
  <si>
    <t xml:space="preserve"> </t>
  </si>
  <si>
    <t>Актуальность объектов и условий уточняйте по указанным номерам. Дата сбора 28.03.2020</t>
  </si>
  <si>
    <t>Высокий 
1-й этаж</t>
  </si>
  <si>
    <t>Раздельные 
лицевые 
счета</t>
  </si>
  <si>
    <t>Газ</t>
  </si>
  <si>
    <t>Все</t>
  </si>
  <si>
    <t>Санузел</t>
  </si>
  <si>
    <t>Перекрытия</t>
  </si>
  <si>
    <t>угловая</t>
  </si>
  <si>
    <t>Особенности</t>
  </si>
  <si>
    <t>2</t>
  </si>
  <si>
    <t>?</t>
  </si>
  <si>
    <t>Распашная</t>
  </si>
  <si>
    <t>Железобетон</t>
  </si>
  <si>
    <t>Комсомольский проспект</t>
  </si>
  <si>
    <t>39/4</t>
  </si>
  <si>
    <t>Панельный</t>
  </si>
  <si>
    <t>Количество мокрых точек</t>
  </si>
  <si>
    <t>26</t>
  </si>
  <si>
    <t>1/10</t>
  </si>
  <si>
    <t>Разрешённое использование</t>
  </si>
  <si>
    <t>ПСН</t>
  </si>
  <si>
    <t>Первая линия</t>
  </si>
  <si>
    <t>Покрытие пола</t>
  </si>
  <si>
    <t>Керамогранит</t>
  </si>
  <si>
    <t>Салон красоты.</t>
  </si>
  <si>
    <t>Текущий вид деятельности</t>
  </si>
  <si>
    <t>Арендатор помещения</t>
  </si>
  <si>
    <t>Отдельный вход</t>
  </si>
  <si>
    <t>Освобождено</t>
  </si>
  <si>
    <t>Оборудован датчиками задымления; сигнализацией.</t>
  </si>
  <si>
    <t>Оборудован датчиками задымления; сигнализацией; демонтированы радиаторы отопления.</t>
  </si>
  <si>
    <t>Ольга
89138573000
Частное лицо</t>
  </si>
  <si>
    <t>Андрея Крячкова</t>
  </si>
  <si>
    <t>1/17</t>
  </si>
  <si>
    <t>2015 / 443 квартиры</t>
  </si>
  <si>
    <t>1988 / 161 квартира</t>
  </si>
  <si>
    <t>В подъезд</t>
  </si>
  <si>
    <t>В подъезд?</t>
  </si>
  <si>
    <t xml:space="preserve">  </t>
  </si>
  <si>
    <t>Черновая отделка.</t>
  </si>
  <si>
    <t>8234461480
Частное лицо</t>
  </si>
  <si>
    <t>https://www.avito.ru/tomsk/kommercheskaya_nedvizhimost/prodam_pomeschenie_svobodnogo_naznacheniya_100_m_1998134476</t>
  </si>
  <si>
    <t>https://www.avito.ru/tomsk/kommercheskaya_nedvizhimost/moskovskiy_tr-t_63_tsentr_goroda_nezhiloe_121_m_1994545811</t>
  </si>
  <si>
    <t>Алексей
89539115885
Инвестор</t>
  </si>
  <si>
    <t>Цоколь</t>
  </si>
  <si>
    <t>2006 / 149 квартир</t>
  </si>
  <si>
    <t>Кирпичный</t>
  </si>
  <si>
    <t>Московский тракт</t>
  </si>
  <si>
    <t>6/3</t>
  </si>
  <si>
    <t>Обычный ремонт. Цоколь с большими оконными проёмами; установлены решётки. В аренду за 35</t>
  </si>
  <si>
    <t>1</t>
  </si>
  <si>
    <t>Максима Горького</t>
  </si>
  <si>
    <t>66</t>
  </si>
  <si>
    <t>2011 / 62 квартиры</t>
  </si>
  <si>
    <t>-/8</t>
  </si>
  <si>
    <t>9</t>
  </si>
  <si>
    <t>8</t>
  </si>
  <si>
    <t>Роман
89831271009
Частное лицо</t>
  </si>
  <si>
    <t>-/10</t>
  </si>
  <si>
    <t>Обмен на автомобили и квартиры.</t>
  </si>
  <si>
    <t>Сергей
89095430369
Авторитет</t>
  </si>
  <si>
    <t>2005 / 51 квартира</t>
  </si>
  <si>
    <t>Алексея Беленца</t>
  </si>
  <si>
    <t>11/1</t>
  </si>
  <si>
    <t>Организация досуга.</t>
  </si>
  <si>
    <t>-/6</t>
  </si>
  <si>
    <t>&gt;15</t>
  </si>
  <si>
    <t>Подвал</t>
  </si>
  <si>
    <t xml:space="preserve">Черновая отделка.
Обычный ремонт. Цоколь с большими оконными проёмами; </t>
  </si>
  <si>
    <t>Анастасия
89587901152
Банк "Восточный"</t>
  </si>
  <si>
    <t>Два смежных помещения в одном предложении. Оборудовано для оказания услуг в сфере развлечений/баров.
Крошечные оконные проёмы во всех помещениях.</t>
  </si>
  <si>
    <t>https://www.avito.ru/tomsk/kommercheskaya_nedvizhimost/pomeschenie_svobodnogo_naznacheniya_82.3_m_2000135099</t>
  </si>
  <si>
    <t>Помещение в обычном подвале без окон.</t>
  </si>
  <si>
    <t>-/9</t>
  </si>
  <si>
    <t>1987 / 307 квартир</t>
  </si>
  <si>
    <t>Кулева</t>
  </si>
  <si>
    <t>Косметологические услуги.</t>
  </si>
  <si>
    <t>https://www.avito.ru/tomsk/kommercheskaya_nedvizhimost/pomeschenie_svobodnogo_naznacheniya_107_m_971658262</t>
  </si>
  <si>
    <t>Обычный ремонт. Цоколь с большими оконными проёмами; установлены решётки.</t>
  </si>
  <si>
    <t>Деревянные</t>
  </si>
  <si>
    <t>Офис</t>
  </si>
  <si>
    <t>➕
➖</t>
  </si>
  <si>
    <t>17/1</t>
  </si>
  <si>
    <t>Елизаровых</t>
  </si>
  <si>
    <t>1990 / 71 квартира</t>
  </si>
  <si>
    <t>https://www.avito.ru/tomsk/kommercheskaya_nedvizhimost/pomeschenie_svobodnogo_naznacheniya_118_m_1899679070</t>
  </si>
  <si>
    <t>89270484810
"Рамис"</t>
  </si>
  <si>
    <t>Обычный ремонт.</t>
  </si>
  <si>
    <t>Ламинат</t>
  </si>
  <si>
    <t>&gt;3</t>
  </si>
  <si>
    <t xml:space="preserve">1994 /  </t>
  </si>
  <si>
    <t>Дербышевский переулок</t>
  </si>
  <si>
    <t>30</t>
  </si>
  <si>
    <t>Смешанное</t>
  </si>
  <si>
    <t>1975</t>
  </si>
  <si>
    <t>Иркутский тракт</t>
  </si>
  <si>
    <t>118/1</t>
  </si>
  <si>
    <t>1/9</t>
  </si>
  <si>
    <t>&gt;5</t>
  </si>
  <si>
    <t>Оборудован датчиками задымления; сигнализацией.
Камеры видео наблюдения.</t>
  </si>
  <si>
    <t>Игорь
89627804495
"Этажи"
89138203282
89627846234</t>
  </si>
  <si>
    <t>2015 / 154 квартиры</t>
  </si>
  <si>
    <t>15/2</t>
  </si>
  <si>
    <t>Монолитный</t>
  </si>
  <si>
    <t>-/18</t>
  </si>
  <si>
    <t>89009213316
"Роснедвижимость"</t>
  </si>
  <si>
    <t>Обычный ремонт. Цоколь с обычными оконными проёмами.</t>
  </si>
  <si>
    <t>15/1</t>
  </si>
  <si>
    <t>&gt;1</t>
  </si>
  <si>
    <t>Анжела
89618908814
"Алатарцев"</t>
  </si>
  <si>
    <t>https://tomsk.cian.ru/sale/commercial/231625835/</t>
  </si>
  <si>
    <t>Студенческая</t>
  </si>
  <si>
    <t>7</t>
  </si>
  <si>
    <t>1963 / 58 квартир</t>
  </si>
  <si>
    <t>&gt;4</t>
  </si>
  <si>
    <t>Линолеум</t>
  </si>
  <si>
    <t>Наталья
89138474626
"ТомАренда"</t>
  </si>
  <si>
    <t>1984 / 203 квартиры</t>
  </si>
  <si>
    <t>Красноармейская</t>
  </si>
  <si>
    <t>122</t>
  </si>
  <si>
    <t>➕➕</t>
  </si>
  <si>
    <t>Кристина
89069597145
"Алатарцев"</t>
  </si>
  <si>
    <t>Трифонова</t>
  </si>
  <si>
    <t>22</t>
  </si>
  <si>
    <t xml:space="preserve">2009 / </t>
  </si>
  <si>
    <t>1/8</t>
  </si>
  <si>
    <t>Светлана
89627862300
"Алатарцев"</t>
  </si>
  <si>
    <t>Алтайская</t>
  </si>
  <si>
    <t>24</t>
  </si>
  <si>
    <t xml:space="preserve">2008 / </t>
  </si>
  <si>
    <t>Каркас дома</t>
  </si>
  <si>
    <t>&gt;2</t>
  </si>
  <si>
    <t>89138067551
Частное лицо</t>
  </si>
  <si>
    <t>Обычный ремонт</t>
  </si>
  <si>
    <t>Надежда
89631955428
"Алатарцев"</t>
  </si>
  <si>
    <t>Сергей
89627808721
"Алатарцев"</t>
  </si>
  <si>
    <t>Старый ремонт. Цоколь без окон.</t>
  </si>
  <si>
    <t>-/5</t>
  </si>
  <si>
    <t>~6</t>
  </si>
  <si>
    <t>склад</t>
  </si>
  <si>
    <t>13</t>
  </si>
  <si>
    <t>Совпартшкольный переулок</t>
  </si>
  <si>
    <t>?/?</t>
  </si>
  <si>
    <t>Дальне-Ключевская</t>
  </si>
  <si>
    <t>25б</t>
  </si>
  <si>
    <t>Стиллистическое кафе.</t>
  </si>
  <si>
    <t>1/2</t>
  </si>
  <si>
    <t>2005 / Нежилой комплекс.</t>
  </si>
  <si>
    <t>Стиллисзованный под ночь ремонт.</t>
  </si>
  <si>
    <t>Иван
89131081717
Частное лицо</t>
  </si>
  <si>
    <t>https://tomsk.cian.ru/sale/commercial/236739412/</t>
  </si>
  <si>
    <t>Мельничная</t>
  </si>
  <si>
    <t>47</t>
  </si>
  <si>
    <t>2017 / ?</t>
  </si>
  <si>
    <t>-/16</t>
  </si>
  <si>
    <t>~3</t>
  </si>
  <si>
    <t>Гранитные плиты</t>
  </si>
  <si>
    <t>https://tomsk.cian.ru/sale/commercial/229686869/</t>
  </si>
  <si>
    <t>89016185000
"Кристалл"</t>
  </si>
  <si>
    <t>Ленина проспект</t>
  </si>
  <si>
    <t>199</t>
  </si>
  <si>
    <t>1999 / ?</t>
  </si>
  <si>
    <t>https://tomsk.cian.ru/sale/commercial/219639875/</t>
  </si>
  <si>
    <t>Сергей
89521826669
Частное лицо</t>
  </si>
  <si>
    <t>https://tomsk.cian.ru/sale/commercial/239946516/</t>
  </si>
  <si>
    <t>89528072777</t>
  </si>
  <si>
    <t>82</t>
  </si>
  <si>
    <t>28</t>
  </si>
  <si>
    <t>2010 / 218 квартир</t>
  </si>
  <si>
    <t>2010 / 239 квартир</t>
  </si>
  <si>
    <t>Станислав
89138102832
"Центр"
Наталья
89009210681
Частное лицо</t>
  </si>
  <si>
    <t>https://www.tomsk.ru09.ru/realty?subaction=detail&amp;id=4500215</t>
  </si>
  <si>
    <t>Столбец2</t>
  </si>
  <si>
    <t>122/1</t>
  </si>
  <si>
    <t xml:space="preserve">2000 / </t>
  </si>
  <si>
    <t>1/3</t>
  </si>
  <si>
    <t>Эрик
89138687554
Частное лицо</t>
  </si>
  <si>
    <t>https://www.tomsk.ru09.ru/realty?subaction=detail&amp;id=4481331</t>
  </si>
  <si>
    <t>Илья
89138207008
"Инженер"</t>
  </si>
  <si>
    <t>офис</t>
  </si>
  <si>
    <t>Дмитрий
89138536564
89138229848
Частное лицо</t>
  </si>
  <si>
    <t>Кирова</t>
  </si>
  <si>
    <t>1964 / 16 квартир</t>
  </si>
  <si>
    <t>Илья
572728
"Бизнесметр"</t>
  </si>
  <si>
    <t>https://www.tomsk.ru09.ru/realty?subaction=detail&amp;id=4289658</t>
  </si>
  <si>
    <t>Карташова</t>
  </si>
  <si>
    <t>40а</t>
  </si>
  <si>
    <t>1956 / 27 квартир</t>
  </si>
  <si>
    <t>-/4</t>
  </si>
  <si>
    <t>Николай
593019
Частное лицо</t>
  </si>
  <si>
    <t>Год постройки</t>
  </si>
  <si>
    <t>№</t>
  </si>
  <si>
    <t>Оборудование в стоимости</t>
  </si>
  <si>
    <r>
      <t>S м</t>
    </r>
    <r>
      <rPr>
        <vertAlign val="superscript"/>
        <sz val="24"/>
        <color rgb="FF000000"/>
        <rFont val="Calibri Light"/>
        <family val="2"/>
        <charset val="204"/>
        <scheme val="major"/>
      </rPr>
      <t>2</t>
    </r>
  </si>
  <si>
    <t>Этаж</t>
  </si>
  <si>
    <t>Высота потолков. см.</t>
  </si>
  <si>
    <t>Число Помещений</t>
  </si>
  <si>
    <t>Балкон/Лоджия/витрина</t>
  </si>
  <si>
    <t>1. Стоимость квадрата</t>
  </si>
  <si>
    <t>2. Стоимость квадрата</t>
  </si>
  <si>
    <t>3. Стоимость квадрата</t>
  </si>
  <si>
    <t>Цены без учёта объектов, цена квадрата которых выше Ц1</t>
  </si>
  <si>
    <t>Ц1</t>
  </si>
  <si>
    <t>Ц2</t>
  </si>
  <si>
    <t>Ц3</t>
  </si>
  <si>
    <t>Цена в объявлении</t>
  </si>
  <si>
    <t>Цены без учёта объектов, цена квадрата которых выше Ц2</t>
  </si>
  <si>
    <t>➕➖</t>
  </si>
  <si>
    <t>Ново-Станционный переулок</t>
  </si>
  <si>
    <t>Резюме</t>
  </si>
  <si>
    <t>Все по Ц1</t>
  </si>
  <si>
    <t>Пул счёта</t>
  </si>
  <si>
    <t xml:space="preserve">Цоколь. Цена выше средней на 1 миллион.
Компенсация завышения: Расположен рядом с точками притяжения жителей. </t>
  </si>
  <si>
    <t>Цена выше средней на 1,5 миллиона.
Компенсация завышения: Угол первой линии "Иркутский" "Беринга".</t>
  </si>
  <si>
    <t>https://www.avito.ru/tomsk/kommercheskaya_nedvizhimost/pomeschenie_svobodnogo_naznacheniya_207_m_962759174</t>
  </si>
  <si>
    <t>https://www.tomsk.ru09.ru/realty?subaction=detail&amp;id=4321356</t>
  </si>
  <si>
    <t>На сколько цена выше среднего</t>
  </si>
  <si>
    <t>_</t>
  </si>
  <si>
    <t>%</t>
  </si>
  <si>
    <t>Столбец3</t>
  </si>
  <si>
    <t>Цена выше средней на 1,5 миллиона.
Компенсация завышения: Высоко населённый район с большой дневной пропускной способностью населения всего города.</t>
  </si>
  <si>
    <t>Цена ниже средней на ~3 миллиона.
Обоснование:
Подвал.</t>
  </si>
  <si>
    <t>https://www.tomsk.ru09.ru/realty?subaction=detail&amp;id=4276366</t>
  </si>
  <si>
    <t>Цена выше средней на 1,5 миллиона.
Компенсация завышения:
Бизнес здание. Первая линия центрального транспортного узла "Дальне-Ключевская" "Мира" "Ленина".</t>
  </si>
  <si>
    <t>__</t>
  </si>
  <si>
    <t>Всё по Ц2</t>
  </si>
  <si>
    <t>Всё по Ц3</t>
  </si>
  <si>
    <t>______</t>
  </si>
  <si>
    <t xml:space="preserve"> _ </t>
  </si>
  <si>
    <t>Цена выше средней на 10%.
Компенсация завышения: Рядом с точкой притяжения: "Изумрудный город". Возможно, первая линия на "Комсомольский".</t>
  </si>
  <si>
    <t xml:space="preserve">Цена выше средней на 20 %.
Компенсация завышения:
нет.
Дороговизна постройки заметного маршрута.
</t>
  </si>
  <si>
    <t xml:space="preserve">Цена ниже средней на 3 миллиона.
Расположен рядом с точками притяжения населения.
Обоснование низкой стоимости: 
</t>
  </si>
  <si>
    <t>Рядом точка притяжения "Сквер героев Чернобыля".
Сложность построения заметного маршрута от Красноармейской.</t>
  </si>
  <si>
    <t>Цена ниже средней на 67%.
Обоснование:
Мало информации.</t>
  </si>
  <si>
    <t>Обычный цоколь без окон.</t>
  </si>
  <si>
    <t>Пластиковые окна</t>
  </si>
  <si>
    <t xml:space="preserve">Цена ниже средней на 9 %.
Расположен рядом с точками притяжения населения.
Больше на 40 метров.
Обоснование низкой стоимости: 
Дороговизна постройки заметного маршрута.
</t>
  </si>
  <si>
    <t>Алексей
89539204155
Частное лицо</t>
  </si>
  <si>
    <t>4</t>
  </si>
  <si>
    <t>5</t>
  </si>
  <si>
    <t>6</t>
  </si>
  <si>
    <t>10</t>
  </si>
  <si>
    <t>11</t>
  </si>
  <si>
    <t>12</t>
  </si>
  <si>
    <t>14</t>
  </si>
  <si>
    <t>15</t>
  </si>
  <si>
    <t>16</t>
  </si>
  <si>
    <t>18</t>
  </si>
  <si>
    <t>19</t>
  </si>
  <si>
    <t>20</t>
  </si>
  <si>
    <t>21</t>
  </si>
  <si>
    <t>25</t>
  </si>
  <si>
    <t>27</t>
  </si>
  <si>
    <t>29</t>
  </si>
  <si>
    <t>31</t>
  </si>
  <si>
    <t>32</t>
  </si>
  <si>
    <t>33</t>
  </si>
  <si>
    <t>34</t>
  </si>
  <si>
    <t>35</t>
  </si>
  <si>
    <t xml:space="preserve">Цена ниже средней в 2 раза.
Расположен рядом с нагруженным пешеходным маршрутом вдоль первой линии "Елизаровых".
Обоснование низкой стоимости: углублённый цоколь; маленький вход;
</t>
  </si>
  <si>
    <t>Цена ниже средней на 15%.
Дороговизна постройки заметного маршрута.</t>
  </si>
  <si>
    <t>Дороговизна постройки заметного маршрута.</t>
  </si>
  <si>
    <t>https://tomsk.cian.ru/sale/commercial/223667244/</t>
  </si>
  <si>
    <t>Чистовой ремонт. Цоколь с большими оконными проёмами.
Меняет на всё, что угодно; хороший торг.</t>
  </si>
  <si>
    <t>Цена ниже средней на 10%.
Отделка подходит узкому кругу лиц; необходимость переделывать.</t>
  </si>
  <si>
    <t>Цоколь с окнами на входе. Стиллисзованный под казематы ремонт.</t>
  </si>
  <si>
    <t>Цена неиже средней на 13%.
Дороговизна постройки заметного маршрута.</t>
  </si>
  <si>
    <t>Цена ниже средней на 50%.
Отгорожен от первой линии высоткой.
Дороговизна постройки заметного маршрута.</t>
  </si>
  <si>
    <t>Цена выше средней на 25 %.
Компенсация завышения:
нет. На 9 метров больше. Аналогичный район в другой части города.</t>
  </si>
  <si>
    <t>Мало информации.</t>
  </si>
  <si>
    <t>Рядом с центральным транспортным узлом.</t>
  </si>
  <si>
    <t>Здание утоплено относительно дороги.</t>
  </si>
  <si>
    <t>https://www.tomsk.ru09.ru/realty?subaction=detail&amp;id=4170844</t>
  </si>
  <si>
    <t>Цена выше средней на 10%.
Рядом с точкой притяжения населения "Сквер студенческих отрядов"; "Дворец зрелищ и спорта".</t>
  </si>
  <si>
    <t>Рядом с высоко нагруженной магистралью "Красноармейская".</t>
  </si>
  <si>
    <t>Цоколь с окнами. Ещё предлагается как 200 метров за 6млн.</t>
  </si>
  <si>
    <t>Прямой аналог.</t>
  </si>
  <si>
    <r>
      <t>Цена выше средней на 3%.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charset val="204"/>
        <scheme val="minor"/>
      </rPr>
      <t xml:space="preserve">Высоко населённый район с большой дневной пропускной способностью населения всего города. Центр.
</t>
    </r>
    <r>
      <rPr>
        <b/>
        <sz val="16"/>
        <color theme="1"/>
        <rFont val="Calibri"/>
        <family val="2"/>
        <charset val="204"/>
        <scheme val="minor"/>
      </rPr>
      <t>Больше</t>
    </r>
    <r>
      <rPr>
        <sz val="16"/>
        <color theme="1"/>
        <rFont val="Calibri"/>
        <family val="2"/>
        <charset val="204"/>
        <scheme val="minor"/>
      </rPr>
      <t xml:space="preserve"> на 11 метров.
Дороговизна постройки заметного маршрута.
</t>
    </r>
  </si>
  <si>
    <r>
      <t>Цена выше средней на 2%.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charset val="204"/>
        <scheme val="minor"/>
      </rPr>
      <t xml:space="preserve">Высоко населённый район с большой дневной пропускной способностью населения всего города. Центр.
</t>
    </r>
    <r>
      <rPr>
        <b/>
        <sz val="16"/>
        <color theme="1"/>
        <rFont val="Calibri"/>
        <family val="2"/>
        <charset val="204"/>
        <scheme val="minor"/>
      </rPr>
      <t>Больше</t>
    </r>
    <r>
      <rPr>
        <sz val="16"/>
        <color theme="1"/>
        <rFont val="Calibri"/>
        <family val="2"/>
        <charset val="204"/>
        <scheme val="minor"/>
      </rPr>
      <t xml:space="preserve"> на 11 метров.
Дороговизна постройки заметного маршрута.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</si>
</sst>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₽&quot;;[Red]\-#,##0\ &quot;₽&quot;"/>
    <numFmt numFmtId="164" formatCode="#,##0\ &quot;₽&quot;"/>
  </numFmts>
  <fonts count="40" x14ac:knownFonts="1">
    <font>
      <sz val="11"/>
      <color theme="1"/>
      <name val="Calibri"/>
      <family val="2"/>
      <charset val="204"/>
      <scheme val="minor"/>
    </font>
    <font>
      <sz val="6"/>
      <color rgb="FF000000"/>
      <name val="Roboto Light"/>
      <charset val="204"/>
    </font>
    <font>
      <b/>
      <sz val="18"/>
      <color rgb="FF000000"/>
      <name val="Roboto Light"/>
      <charset val="204"/>
    </font>
    <font>
      <b/>
      <sz val="18"/>
      <color rgb="FF474F51"/>
      <name val="Roboto Light"/>
      <charset val="204"/>
    </font>
    <font>
      <b/>
      <sz val="11"/>
      <color theme="1"/>
      <name val="Calibri"/>
      <family val="2"/>
      <charset val="204"/>
      <scheme val="minor"/>
    </font>
    <font>
      <b/>
      <sz val="6"/>
      <color rgb="FF000000"/>
      <name val="Roboto Light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Roboto Light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Roboto Light"/>
      <charset val="204"/>
    </font>
    <font>
      <sz val="10"/>
      <color rgb="FF000000"/>
      <name val="Roboto Light"/>
      <charset val="204"/>
    </font>
    <font>
      <sz val="12"/>
      <color rgb="FF000000"/>
      <name val="Roboto Light"/>
      <charset val="204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Roboto Light"/>
      <charset val="204"/>
    </font>
    <font>
      <sz val="14"/>
      <color rgb="FF000000"/>
      <name val="Roboto Light"/>
      <charset val="204"/>
    </font>
    <font>
      <sz val="16"/>
      <color rgb="FF000000"/>
      <name val="Roboto Light"/>
      <charset val="204"/>
    </font>
    <font>
      <b/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000000"/>
      <name val="Roboto Light"/>
      <charset val="204"/>
    </font>
    <font>
      <sz val="14"/>
      <color rgb="FF000000"/>
      <name val="Roboto Light"/>
    </font>
    <font>
      <i/>
      <u/>
      <sz val="11"/>
      <color theme="1"/>
      <name val="Calibri"/>
      <family val="2"/>
      <charset val="204"/>
      <scheme val="minor"/>
    </font>
    <font>
      <sz val="24"/>
      <color theme="1"/>
      <name val="Calibri Light"/>
      <family val="2"/>
      <charset val="204"/>
      <scheme val="major"/>
    </font>
    <font>
      <sz val="24"/>
      <color rgb="FF000000"/>
      <name val="Calibri Light"/>
      <family val="2"/>
      <charset val="204"/>
      <scheme val="major"/>
    </font>
    <font>
      <vertAlign val="superscript"/>
      <sz val="24"/>
      <color rgb="FF000000"/>
      <name val="Calibri Light"/>
      <family val="2"/>
      <charset val="204"/>
      <scheme val="major"/>
    </font>
    <font>
      <sz val="26"/>
      <color rgb="FF000000"/>
      <name val="Calibri Light"/>
      <family val="2"/>
      <charset val="204"/>
      <scheme val="major"/>
    </font>
    <font>
      <b/>
      <sz val="20"/>
      <color rgb="FF000000"/>
      <name val="Roboto Light"/>
      <charset val="204"/>
    </font>
    <font>
      <sz val="20"/>
      <color rgb="FF000000"/>
      <name val="Roboto Light"/>
      <charset val="204"/>
    </font>
    <font>
      <sz val="16"/>
      <color rgb="FF000000"/>
      <name val="Calibri Light"/>
      <family val="2"/>
      <charset val="204"/>
      <scheme val="major"/>
    </font>
    <font>
      <i/>
      <sz val="18"/>
      <color rgb="FF000000"/>
      <name val="Roboto Light"/>
      <charset val="204"/>
    </font>
    <font>
      <sz val="16"/>
      <color theme="0"/>
      <name val="Calibri"/>
      <family val="2"/>
      <charset val="204"/>
      <scheme val="minor"/>
    </font>
    <font>
      <sz val="20"/>
      <color theme="2" tint="-0.499984740745262"/>
      <name val="Roboto Light"/>
      <charset val="204"/>
    </font>
    <font>
      <sz val="10"/>
      <color rgb="FF474F51"/>
      <name val="Roboto Light"/>
      <charset val="204"/>
    </font>
    <font>
      <sz val="20"/>
      <color rgb="FF474F51"/>
      <name val="Roboto Light"/>
      <charset val="204"/>
    </font>
    <font>
      <sz val="12"/>
      <color rgb="FF474F51"/>
      <name val="Roboto Light"/>
      <charset val="204"/>
    </font>
    <font>
      <sz val="18"/>
      <color rgb="FF474F51"/>
      <name val="Roboto Light"/>
      <charset val="204"/>
    </font>
    <font>
      <sz val="14"/>
      <color rgb="FF474F51"/>
      <name val="Roboto Light"/>
      <charset val="204"/>
    </font>
    <font>
      <i/>
      <u/>
      <sz val="12"/>
      <color rgb="FF474F51"/>
      <name val="Roboto Light"/>
      <charset val="204"/>
    </font>
    <font>
      <sz val="12"/>
      <color theme="2" tint="-0.499984740745262"/>
      <name val="Roboto Light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textRotation="90"/>
    </xf>
    <xf numFmtId="49" fontId="4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7" fillId="3" borderId="0" xfId="0" applyFont="1" applyFill="1" applyAlignment="1">
      <alignment horizontal="left" vertical="center"/>
    </xf>
    <xf numFmtId="164" fontId="0" fillId="0" borderId="0" xfId="0" applyNumberFormat="1" applyFill="1" applyAlignment="1">
      <alignment textRotation="90"/>
    </xf>
    <xf numFmtId="49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6" fontId="8" fillId="4" borderId="0" xfId="0" applyNumberFormat="1" applyFont="1" applyFill="1" applyBorder="1" applyAlignment="1">
      <alignment horizontal="center" vertical="center" textRotation="90"/>
    </xf>
    <xf numFmtId="164" fontId="1" fillId="4" borderId="0" xfId="0" applyNumberFormat="1" applyFont="1" applyFill="1" applyBorder="1" applyAlignment="1">
      <alignment horizontal="center" vertical="center" textRotation="90"/>
    </xf>
    <xf numFmtId="6" fontId="8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/>
    </xf>
    <xf numFmtId="6" fontId="5" fillId="0" borderId="1" xfId="0" applyNumberFormat="1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/>
    <xf numFmtId="0" fontId="4" fillId="2" borderId="0" xfId="0" applyFont="1" applyFill="1"/>
    <xf numFmtId="0" fontId="7" fillId="6" borderId="0" xfId="0" applyFont="1" applyFill="1" applyAlignment="1">
      <alignment horizontal="left" vertical="center"/>
    </xf>
    <xf numFmtId="49" fontId="7" fillId="6" borderId="0" xfId="0" applyNumberFormat="1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textRotation="90"/>
    </xf>
    <xf numFmtId="0" fontId="7" fillId="6" borderId="0" xfId="0" applyFont="1" applyFill="1" applyAlignment="1">
      <alignment horizontal="left" vertical="center" textRotation="90"/>
    </xf>
    <xf numFmtId="164" fontId="7" fillId="6" borderId="0" xfId="0" applyNumberFormat="1" applyFont="1" applyFill="1" applyAlignment="1">
      <alignment horizontal="left" vertical="center"/>
    </xf>
    <xf numFmtId="49" fontId="13" fillId="0" borderId="0" xfId="0" applyNumberFormat="1" applyFont="1" applyFill="1"/>
    <xf numFmtId="49" fontId="14" fillId="6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8" fillId="6" borderId="0" xfId="0" applyNumberFormat="1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0" xfId="0" applyFont="1" applyFill="1"/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0" fillId="0" borderId="5" xfId="0" applyNumberFormat="1" applyFill="1" applyBorder="1"/>
    <xf numFmtId="0" fontId="7" fillId="3" borderId="5" xfId="0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6" fontId="12" fillId="8" borderId="1" xfId="0" applyNumberFormat="1" applyFont="1" applyFill="1" applyBorder="1" applyAlignment="1">
      <alignment horizontal="center" vertical="center" textRotation="90"/>
    </xf>
    <xf numFmtId="164" fontId="12" fillId="8" borderId="1" xfId="0" applyNumberFormat="1" applyFont="1" applyFill="1" applyBorder="1" applyAlignment="1">
      <alignment horizontal="center" vertical="center" textRotation="90"/>
    </xf>
    <xf numFmtId="6" fontId="12" fillId="8" borderId="3" xfId="0" applyNumberFormat="1" applyFont="1" applyFill="1" applyBorder="1" applyAlignment="1">
      <alignment horizontal="center" vertical="center" textRotation="90"/>
    </xf>
    <xf numFmtId="164" fontId="12" fillId="8" borderId="3" xfId="0" applyNumberFormat="1" applyFont="1" applyFill="1" applyBorder="1" applyAlignment="1">
      <alignment horizontal="center" vertical="center" textRotation="90"/>
    </xf>
    <xf numFmtId="49" fontId="2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49" fontId="22" fillId="0" borderId="5" xfId="0" applyNumberFormat="1" applyFont="1" applyFill="1" applyBorder="1"/>
    <xf numFmtId="0" fontId="23" fillId="0" borderId="0" xfId="0" applyFont="1" applyFill="1"/>
    <xf numFmtId="49" fontId="24" fillId="0" borderId="5" xfId="0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 wrapText="1"/>
    </xf>
    <xf numFmtId="49" fontId="24" fillId="7" borderId="6" xfId="0" applyNumberFormat="1" applyFont="1" applyFill="1" applyBorder="1" applyAlignment="1">
      <alignment horizontal="center" vertical="center" textRotation="90" wrapText="1"/>
    </xf>
    <xf numFmtId="0" fontId="24" fillId="7" borderId="2" xfId="0" applyFont="1" applyFill="1" applyBorder="1" applyAlignment="1">
      <alignment horizontal="center" vertical="center" wrapText="1"/>
    </xf>
    <xf numFmtId="49" fontId="24" fillId="7" borderId="2" xfId="0" applyNumberFormat="1" applyFont="1" applyFill="1" applyBorder="1" applyAlignment="1">
      <alignment horizontal="center" vertical="center"/>
    </xf>
    <xf numFmtId="49" fontId="24" fillId="7" borderId="2" xfId="0" applyNumberFormat="1" applyFont="1" applyFill="1" applyBorder="1" applyAlignment="1">
      <alignment horizontal="center" vertical="center" textRotation="90" wrapText="1"/>
    </xf>
    <xf numFmtId="0" fontId="24" fillId="7" borderId="2" xfId="0" applyFont="1" applyFill="1" applyBorder="1" applyAlignment="1">
      <alignment horizontal="center" vertical="center" textRotation="90"/>
    </xf>
    <xf numFmtId="0" fontId="24" fillId="7" borderId="2" xfId="0" applyFont="1" applyFill="1" applyBorder="1" applyAlignment="1">
      <alignment horizontal="center" vertical="center" textRotation="90" wrapText="1"/>
    </xf>
    <xf numFmtId="164" fontId="24" fillId="9" borderId="2" xfId="0" applyNumberFormat="1" applyFont="1" applyFill="1" applyBorder="1" applyAlignment="1">
      <alignment horizontal="center" vertical="center" textRotation="90" wrapText="1"/>
    </xf>
    <xf numFmtId="164" fontId="24" fillId="5" borderId="2" xfId="0" applyNumberFormat="1" applyFont="1" applyFill="1" applyBorder="1" applyAlignment="1">
      <alignment horizontal="center" vertical="center" textRotation="90" wrapText="1"/>
    </xf>
    <xf numFmtId="164" fontId="24" fillId="8" borderId="2" xfId="0" applyNumberFormat="1" applyFont="1" applyFill="1" applyBorder="1" applyAlignment="1">
      <alignment horizontal="center" vertical="center" textRotation="90" wrapText="1"/>
    </xf>
    <xf numFmtId="49" fontId="24" fillId="4" borderId="2" xfId="0" applyNumberFormat="1" applyFont="1" applyFill="1" applyBorder="1" applyAlignment="1">
      <alignment horizontal="center" vertical="center" textRotation="90" wrapText="1"/>
    </xf>
    <xf numFmtId="0" fontId="24" fillId="0" borderId="7" xfId="0" applyFont="1" applyFill="1" applyBorder="1"/>
    <xf numFmtId="0" fontId="26" fillId="7" borderId="2" xfId="0" applyFont="1" applyFill="1" applyBorder="1" applyAlignment="1">
      <alignment horizontal="center" vertical="center" textRotation="90" wrapText="1"/>
    </xf>
    <xf numFmtId="6" fontId="27" fillId="4" borderId="1" xfId="0" applyNumberFormat="1" applyFont="1" applyFill="1" applyBorder="1" applyAlignment="1">
      <alignment horizontal="center" vertical="center" textRotation="90"/>
    </xf>
    <xf numFmtId="164" fontId="28" fillId="4" borderId="1" xfId="0" applyNumberFormat="1" applyFont="1" applyFill="1" applyBorder="1" applyAlignment="1">
      <alignment horizontal="center" vertical="center" textRotation="90"/>
    </xf>
    <xf numFmtId="0" fontId="24" fillId="9" borderId="2" xfId="0" applyFont="1" applyFill="1" applyBorder="1" applyAlignment="1">
      <alignment horizontal="center" vertical="center" textRotation="90" wrapText="1"/>
    </xf>
    <xf numFmtId="0" fontId="29" fillId="5" borderId="2" xfId="0" applyFont="1" applyFill="1" applyBorder="1" applyAlignment="1">
      <alignment horizontal="center" vertical="center" textRotation="90" wrapText="1"/>
    </xf>
    <xf numFmtId="0" fontId="29" fillId="8" borderId="2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6" fontId="17" fillId="5" borderId="1" xfId="0" applyNumberFormat="1" applyFont="1" applyFill="1" applyBorder="1" applyAlignment="1">
      <alignment horizontal="center" vertical="center" textRotation="90"/>
    </xf>
    <xf numFmtId="164" fontId="17" fillId="5" borderId="1" xfId="0" applyNumberFormat="1" applyFont="1" applyFill="1" applyBorder="1" applyAlignment="1">
      <alignment horizontal="center" vertical="center" textRotation="90"/>
    </xf>
    <xf numFmtId="164" fontId="17" fillId="5" borderId="3" xfId="0" applyNumberFormat="1" applyFont="1" applyFill="1" applyBorder="1" applyAlignment="1">
      <alignment horizontal="center" vertical="center" textRotation="90"/>
    </xf>
    <xf numFmtId="6" fontId="12" fillId="10" borderId="1" xfId="0" applyNumberFormat="1" applyFont="1" applyFill="1" applyBorder="1" applyAlignment="1">
      <alignment horizontal="center" vertical="center" textRotation="90"/>
    </xf>
    <xf numFmtId="164" fontId="24" fillId="11" borderId="2" xfId="0" applyNumberFormat="1" applyFont="1" applyFill="1" applyBorder="1" applyAlignment="1">
      <alignment horizontal="center" vertical="center" textRotation="90" wrapText="1"/>
    </xf>
    <xf numFmtId="164" fontId="12" fillId="11" borderId="1" xfId="0" applyNumberFormat="1" applyFont="1" applyFill="1" applyBorder="1" applyAlignment="1">
      <alignment horizontal="center" vertical="center" textRotation="90"/>
    </xf>
    <xf numFmtId="6" fontId="12" fillId="11" borderId="3" xfId="0" applyNumberFormat="1" applyFont="1" applyFill="1" applyBorder="1" applyAlignment="1">
      <alignment horizontal="center" vertical="center" textRotation="90"/>
    </xf>
    <xf numFmtId="6" fontId="12" fillId="11" borderId="1" xfId="0" applyNumberFormat="1" applyFont="1" applyFill="1" applyBorder="1" applyAlignment="1">
      <alignment horizontal="center" vertical="center" textRotation="90"/>
    </xf>
    <xf numFmtId="164" fontId="12" fillId="11" borderId="3" xfId="0" applyNumberFormat="1" applyFont="1" applyFill="1" applyBorder="1" applyAlignment="1">
      <alignment horizontal="center" vertical="center" textRotation="90"/>
    </xf>
    <xf numFmtId="49" fontId="16" fillId="0" borderId="8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6" fontId="17" fillId="5" borderId="2" xfId="0" applyNumberFormat="1" applyFont="1" applyFill="1" applyBorder="1" applyAlignment="1">
      <alignment horizontal="center" vertical="center" textRotation="90"/>
    </xf>
    <xf numFmtId="164" fontId="17" fillId="5" borderId="2" xfId="0" applyNumberFormat="1" applyFont="1" applyFill="1" applyBorder="1" applyAlignment="1">
      <alignment horizontal="center" vertical="center" textRotation="90"/>
    </xf>
    <xf numFmtId="6" fontId="12" fillId="8" borderId="2" xfId="0" applyNumberFormat="1" applyFont="1" applyFill="1" applyBorder="1" applyAlignment="1">
      <alignment horizontal="center" vertical="center" textRotation="90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6" fontId="12" fillId="11" borderId="2" xfId="0" applyNumberFormat="1" applyFont="1" applyFill="1" applyBorder="1" applyAlignment="1">
      <alignment horizontal="center" vertical="center" textRotation="90"/>
    </xf>
    <xf numFmtId="6" fontId="17" fillId="5" borderId="3" xfId="0" applyNumberFormat="1" applyFont="1" applyFill="1" applyBorder="1" applyAlignment="1">
      <alignment horizontal="center" vertical="center" textRotation="90"/>
    </xf>
    <xf numFmtId="6" fontId="17" fillId="8" borderId="1" xfId="0" applyNumberFormat="1" applyFont="1" applyFill="1" applyBorder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 vertical="center" textRotation="90"/>
    </xf>
    <xf numFmtId="6" fontId="17" fillId="9" borderId="2" xfId="0" applyNumberFormat="1" applyFont="1" applyFill="1" applyBorder="1" applyAlignment="1">
      <alignment horizontal="center" vertical="center" textRotation="90"/>
    </xf>
    <xf numFmtId="164" fontId="17" fillId="9" borderId="2" xfId="0" applyNumberFormat="1" applyFont="1" applyFill="1" applyBorder="1" applyAlignment="1">
      <alignment horizontal="center" vertical="center" textRotation="90"/>
    </xf>
    <xf numFmtId="164" fontId="17" fillId="9" borderId="7" xfId="0" applyNumberFormat="1" applyFont="1" applyFill="1" applyBorder="1" applyAlignment="1">
      <alignment horizontal="center" vertical="center" textRotation="90"/>
    </xf>
    <xf numFmtId="9" fontId="17" fillId="9" borderId="7" xfId="0" applyNumberFormat="1" applyFont="1" applyFill="1" applyBorder="1" applyAlignment="1">
      <alignment horizontal="center" vertical="center" textRotation="90"/>
    </xf>
    <xf numFmtId="6" fontId="17" fillId="8" borderId="2" xfId="0" applyNumberFormat="1" applyFont="1" applyFill="1" applyBorder="1" applyAlignment="1">
      <alignment horizontal="center" vertical="center" textRotation="90"/>
    </xf>
    <xf numFmtId="6" fontId="17" fillId="9" borderId="3" xfId="0" applyNumberFormat="1" applyFont="1" applyFill="1" applyBorder="1" applyAlignment="1">
      <alignment horizontal="center" vertical="center" textRotation="90"/>
    </xf>
    <xf numFmtId="164" fontId="17" fillId="9" borderId="3" xfId="0" applyNumberFormat="1" applyFont="1" applyFill="1" applyBorder="1" applyAlignment="1">
      <alignment horizontal="center" vertical="center" textRotation="90"/>
    </xf>
    <xf numFmtId="9" fontId="17" fillId="9" borderId="3" xfId="0" applyNumberFormat="1" applyFont="1" applyFill="1" applyBorder="1" applyAlignment="1">
      <alignment horizontal="center" vertical="center" textRotation="90"/>
    </xf>
    <xf numFmtId="6" fontId="17" fillId="8" borderId="3" xfId="0" applyNumberFormat="1" applyFont="1" applyFill="1" applyBorder="1" applyAlignment="1">
      <alignment horizontal="center" vertical="center" textRotation="90"/>
    </xf>
    <xf numFmtId="6" fontId="17" fillId="9" borderId="1" xfId="0" applyNumberFormat="1" applyFont="1" applyFill="1" applyBorder="1" applyAlignment="1">
      <alignment horizontal="center" vertical="center" textRotation="90"/>
    </xf>
    <xf numFmtId="164" fontId="17" fillId="9" borderId="1" xfId="0" applyNumberFormat="1" applyFont="1" applyFill="1" applyBorder="1" applyAlignment="1">
      <alignment horizontal="center" vertical="center" textRotation="90"/>
    </xf>
    <xf numFmtId="10" fontId="17" fillId="5" borderId="3" xfId="0" applyNumberFormat="1" applyFont="1" applyFill="1" applyBorder="1" applyAlignment="1">
      <alignment horizontal="center" vertical="center" textRotation="90"/>
    </xf>
    <xf numFmtId="10" fontId="17" fillId="5" borderId="1" xfId="0" applyNumberFormat="1" applyFont="1" applyFill="1" applyBorder="1" applyAlignment="1">
      <alignment horizontal="center" vertical="center" textRotation="90"/>
    </xf>
    <xf numFmtId="164" fontId="17" fillId="8" borderId="1" xfId="0" applyNumberFormat="1" applyFont="1" applyFill="1" applyBorder="1" applyAlignment="1">
      <alignment horizontal="center" vertical="center" textRotation="90"/>
    </xf>
    <xf numFmtId="164" fontId="17" fillId="8" borderId="3" xfId="0" applyNumberFormat="1" applyFont="1" applyFill="1" applyBorder="1" applyAlignment="1">
      <alignment horizontal="center" vertical="center" textRotation="90"/>
    </xf>
    <xf numFmtId="9" fontId="17" fillId="9" borderId="1" xfId="0" applyNumberFormat="1" applyFont="1" applyFill="1" applyBorder="1" applyAlignment="1">
      <alignment horizontal="center" vertical="center" textRotation="90"/>
    </xf>
    <xf numFmtId="49" fontId="9" fillId="0" borderId="0" xfId="0" applyNumberFormat="1" applyFont="1" applyFill="1" applyAlignment="1">
      <alignment horizontal="center" wrapText="1"/>
    </xf>
    <xf numFmtId="0" fontId="16" fillId="0" borderId="4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 textRotation="90"/>
    </xf>
    <xf numFmtId="10" fontId="17" fillId="5" borderId="2" xfId="0" applyNumberFormat="1" applyFont="1" applyFill="1" applyBorder="1" applyAlignment="1">
      <alignment horizontal="center" vertical="center" textRotation="90"/>
    </xf>
    <xf numFmtId="0" fontId="0" fillId="0" borderId="0" xfId="0" applyFont="1" applyFill="1"/>
    <xf numFmtId="49" fontId="0" fillId="0" borderId="5" xfId="0" applyNumberFormat="1" applyFont="1" applyFill="1" applyBorder="1"/>
    <xf numFmtId="164" fontId="0" fillId="0" borderId="0" xfId="0" applyNumberFormat="1" applyFill="1"/>
    <xf numFmtId="9" fontId="17" fillId="5" borderId="1" xfId="0" applyNumberFormat="1" applyFont="1" applyFill="1" applyBorder="1" applyAlignment="1">
      <alignment horizontal="center" vertical="center" textRotation="90"/>
    </xf>
    <xf numFmtId="164" fontId="0" fillId="0" borderId="0" xfId="0" applyNumberFormat="1" applyFont="1" applyFill="1"/>
    <xf numFmtId="0" fontId="19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28" fillId="7" borderId="2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49" fontId="32" fillId="7" borderId="2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4" fillId="7" borderId="2" xfId="0" applyNumberFormat="1" applyFont="1" applyFill="1" applyBorder="1" applyAlignment="1">
      <alignment horizontal="center" vertical="center" wrapText="1"/>
    </xf>
    <xf numFmtId="49" fontId="34" fillId="7" borderId="7" xfId="0" applyNumberFormat="1" applyFont="1" applyFill="1" applyBorder="1" applyAlignment="1">
      <alignment horizontal="center" vertical="center" wrapText="1"/>
    </xf>
    <xf numFmtId="49" fontId="11" fillId="7" borderId="2" xfId="0" applyNumberFormat="1" applyFont="1" applyFill="1" applyBorder="1" applyAlignment="1">
      <alignment horizontal="center" vertical="center" wrapText="1"/>
    </xf>
    <xf numFmtId="49" fontId="35" fillId="7" borderId="2" xfId="0" applyNumberFormat="1" applyFont="1" applyFill="1" applyBorder="1" applyAlignment="1">
      <alignment horizontal="center" vertical="center" wrapText="1"/>
    </xf>
    <xf numFmtId="49" fontId="12" fillId="7" borderId="7" xfId="0" applyNumberFormat="1" applyFont="1" applyFill="1" applyBorder="1" applyAlignment="1">
      <alignment horizontal="center" vertical="center" wrapText="1"/>
    </xf>
    <xf numFmtId="49" fontId="28" fillId="7" borderId="10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 wrapText="1"/>
    </xf>
    <xf numFmtId="49" fontId="34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35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49" fontId="34" fillId="7" borderId="3" xfId="0" applyNumberFormat="1" applyFont="1" applyFill="1" applyBorder="1" applyAlignment="1">
      <alignment horizontal="center" vertical="center" wrapText="1"/>
    </xf>
    <xf numFmtId="49" fontId="28" fillId="7" borderId="3" xfId="0" applyNumberFormat="1" applyFont="1" applyFill="1" applyBorder="1" applyAlignment="1">
      <alignment horizontal="center" vertical="center" wrapText="1"/>
    </xf>
    <xf numFmtId="49" fontId="32" fillId="7" borderId="3" xfId="0" applyNumberFormat="1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49" fontId="33" fillId="7" borderId="3" xfId="0" applyNumberFormat="1" applyFont="1" applyFill="1" applyBorder="1" applyAlignment="1">
      <alignment horizontal="center" vertical="center" wrapText="1"/>
    </xf>
    <xf numFmtId="49" fontId="11" fillId="7" borderId="3" xfId="0" applyNumberFormat="1" applyFont="1" applyFill="1" applyBorder="1" applyAlignment="1">
      <alignment horizontal="center" vertical="center" wrapText="1"/>
    </xf>
    <xf numFmtId="49" fontId="35" fillId="7" borderId="3" xfId="0" applyNumberFormat="1" applyFont="1" applyFill="1" applyBorder="1" applyAlignment="1">
      <alignment horizontal="center" vertical="center" wrapText="1"/>
    </xf>
    <xf numFmtId="49" fontId="12" fillId="7" borderId="3" xfId="0" applyNumberFormat="1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49" fontId="36" fillId="7" borderId="1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49" fontId="36" fillId="7" borderId="3" xfId="0" applyNumberFormat="1" applyFont="1" applyFill="1" applyBorder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28" fillId="7" borderId="7" xfId="0" applyNumberFormat="1" applyFont="1" applyFill="1" applyBorder="1" applyAlignment="1">
      <alignment horizontal="center" vertical="center" wrapText="1"/>
    </xf>
    <xf numFmtId="49" fontId="36" fillId="7" borderId="2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/>
    </xf>
    <xf numFmtId="49" fontId="38" fillId="7" borderId="3" xfId="0" applyNumberFormat="1" applyFont="1" applyFill="1" applyBorder="1" applyAlignment="1">
      <alignment horizontal="center" vertical="center" wrapText="1"/>
    </xf>
    <xf numFmtId="49" fontId="38" fillId="7" borderId="1" xfId="0" applyNumberFormat="1" applyFont="1" applyFill="1" applyBorder="1" applyAlignment="1">
      <alignment horizontal="center" vertical="center" wrapText="1"/>
    </xf>
    <xf numFmtId="49" fontId="39" fillId="7" borderId="3" xfId="0" applyNumberFormat="1" applyFont="1" applyFill="1" applyBorder="1" applyAlignment="1">
      <alignment horizontal="center" vertical="center" wrapText="1"/>
    </xf>
    <xf numFmtId="49" fontId="28" fillId="7" borderId="3" xfId="0" applyNumberFormat="1" applyFont="1" applyFill="1" applyBorder="1" applyAlignment="1">
      <alignment horizontal="center" vertical="center" textRotation="90" wrapText="1"/>
    </xf>
    <xf numFmtId="49" fontId="39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4" fillId="0" borderId="5" xfId="0" applyFont="1" applyFill="1" applyBorder="1"/>
    <xf numFmtId="0" fontId="24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3" formatCode="0%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8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8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</border>
    </dxf>
    <dxf>
      <font>
        <b val="0"/>
        <strike val="0"/>
        <outline val="0"/>
        <shadow val="0"/>
        <u val="none"/>
        <sz val="24"/>
        <color rgb="FF000000"/>
        <name val="Calibri Light"/>
        <scheme val="maj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'Исследование цен от 28.02.2020'!$G$3</c:f>
              <c:strCache>
                <c:ptCount val="1"/>
                <c:pt idx="0">
                  <c:v>Год постройки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28.02.2020'!$G$4:$G$38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>
                  <c:v>0</c:v>
                </c:pt>
                <c:pt idx="24" formatCode="General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'Исследование цен от 28.02.2020'!$H$3</c:f>
              <c:strCache>
                <c:ptCount val="1"/>
                <c:pt idx="0">
                  <c:v>Адрес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28.02.2020'!$H$4:$H$38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'Исследование цен от 28.02.2020'!$I$3</c:f>
              <c:strCache>
                <c:ptCount val="1"/>
                <c:pt idx="0">
                  <c:v>№Д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28.02.2020'!$I$4:$I$38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'Исследование цен от 28.02.2020'!$J$3</c:f>
              <c:strCache>
                <c:ptCount val="1"/>
                <c:pt idx="0">
                  <c:v>Каркас дома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28.02.2020'!$J$4:$J$38</c:f>
            </c:numRef>
          </c:val>
        </c:ser>
        <c:ser>
          <c:idx val="4"/>
          <c:order val="4"/>
          <c:tx>
            <c:strRef>
              <c:f>'Исследование цен от 28.02.2020'!$K$3</c:f>
              <c:strCache>
                <c:ptCount val="1"/>
                <c:pt idx="0">
                  <c:v>Первая линия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28.02.2020'!$K$4:$K$38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'Исследование цен от 28.02.2020'!$L$3</c:f>
              <c:strCache>
                <c:ptCount val="1"/>
                <c:pt idx="0">
                  <c:v>Перекрытия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28.02.2020'!$L$4:$L$38</c:f>
            </c:numRef>
          </c:val>
        </c:ser>
        <c:ser>
          <c:idx val="6"/>
          <c:order val="6"/>
          <c:tx>
            <c:strRef>
              <c:f>'Исследование цен от 28.02.2020'!$M$3</c:f>
              <c:strCache>
                <c:ptCount val="1"/>
                <c:pt idx="0">
                  <c:v>Отдельный вход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28.02.2020'!$M$4:$M$38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7"/>
          <c:tx>
            <c:strRef>
              <c:f>'Исследование цен от 28.02.2020'!$N$3</c:f>
              <c:strCache>
                <c:ptCount val="1"/>
                <c:pt idx="0">
                  <c:v>Текущий вид деятельности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28.02.2020'!$N$4:$N$38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8"/>
          <c:order val="8"/>
          <c:tx>
            <c:strRef>
              <c:f>'Исследование цен от 28.02.2020'!$O$3</c:f>
              <c:strCache>
                <c:ptCount val="1"/>
                <c:pt idx="0">
                  <c:v>Оборудование в стоимости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28.02.2020'!$O$4:$O$38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9"/>
          <c:order val="9"/>
          <c:tx>
            <c:strRef>
              <c:f>'Исследование цен от 28.02.2020'!$P$3</c:f>
              <c:strCache>
                <c:ptCount val="1"/>
                <c:pt idx="0">
                  <c:v>Арендатор помещения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28.02.2020'!$P$4:$P$38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'Исследование цен от 28.02.2020'!$Q$3</c:f>
              <c:strCache>
                <c:ptCount val="1"/>
                <c:pt idx="0">
                  <c:v>Этаж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28.02.2020'!$Q$4:$Q$38</c:f>
              <c:numCache>
                <c:formatCode>@</c:formatCode>
                <c:ptCount val="2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'Исследование цен от 28.02.2020'!$R$3</c:f>
              <c:strCache>
                <c:ptCount val="1"/>
                <c:pt idx="0">
                  <c:v>S м2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28.02.2020'!$R$4:$R$38</c:f>
              <c:numCache>
                <c:formatCode>General</c:formatCode>
                <c:ptCount val="27"/>
                <c:pt idx="0">
                  <c:v>107</c:v>
                </c:pt>
                <c:pt idx="1">
                  <c:v>85</c:v>
                </c:pt>
                <c:pt idx="2">
                  <c:v>90</c:v>
                </c:pt>
                <c:pt idx="3">
                  <c:v>82.9</c:v>
                </c:pt>
                <c:pt idx="4">
                  <c:v>91</c:v>
                </c:pt>
                <c:pt idx="5">
                  <c:v>82.3</c:v>
                </c:pt>
                <c:pt idx="6">
                  <c:v>169.9</c:v>
                </c:pt>
                <c:pt idx="7" formatCode="@">
                  <c:v>0</c:v>
                </c:pt>
                <c:pt idx="8">
                  <c:v>93</c:v>
                </c:pt>
                <c:pt idx="9">
                  <c:v>100</c:v>
                </c:pt>
                <c:pt idx="10">
                  <c:v>114.5</c:v>
                </c:pt>
                <c:pt idx="11">
                  <c:v>100</c:v>
                </c:pt>
                <c:pt idx="12">
                  <c:v>81.5</c:v>
                </c:pt>
                <c:pt idx="13">
                  <c:v>118.5</c:v>
                </c:pt>
                <c:pt idx="14">
                  <c:v>121</c:v>
                </c:pt>
                <c:pt idx="15">
                  <c:v>180</c:v>
                </c:pt>
                <c:pt idx="16">
                  <c:v>90</c:v>
                </c:pt>
                <c:pt idx="17">
                  <c:v>100</c:v>
                </c:pt>
                <c:pt idx="18">
                  <c:v>100</c:v>
                </c:pt>
                <c:pt idx="19">
                  <c:v>200</c:v>
                </c:pt>
                <c:pt idx="20">
                  <c:v>207</c:v>
                </c:pt>
                <c:pt idx="21">
                  <c:v>86.5</c:v>
                </c:pt>
                <c:pt idx="22">
                  <c:v>115</c:v>
                </c:pt>
                <c:pt idx="23">
                  <c:v>118</c:v>
                </c:pt>
                <c:pt idx="24">
                  <c:v>146.9</c:v>
                </c:pt>
                <c:pt idx="25">
                  <c:v>109.4</c:v>
                </c:pt>
                <c:pt idx="26">
                  <c:v>136.5</c:v>
                </c:pt>
              </c:numCache>
            </c:numRef>
          </c:val>
        </c:ser>
        <c:ser>
          <c:idx val="12"/>
          <c:order val="12"/>
          <c:tx>
            <c:strRef>
              <c:f>'Исследование цен от 28.02.2020'!$S$3</c:f>
              <c:strCache>
                <c:ptCount val="1"/>
                <c:pt idx="0">
                  <c:v>Высота потолков. см.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28.02.2020'!$S$4:$S$38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300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300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250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'Исследование цен от 28.02.2020'!$T$3</c:f>
              <c:strCache>
                <c:ptCount val="1"/>
                <c:pt idx="0">
                  <c:v>Число Помещений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28.02.2020'!$T$4:$T$38</c:f>
              <c:numCache>
                <c:formatCode>General</c:formatCode>
                <c:ptCount val="27"/>
                <c:pt idx="0" formatCode="@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 formatCode="@">
                  <c:v>0</c:v>
                </c:pt>
                <c:pt idx="8">
                  <c:v>2</c:v>
                </c:pt>
                <c:pt idx="9" formatCode="@">
                  <c:v>0</c:v>
                </c:pt>
                <c:pt idx="10">
                  <c:v>4</c:v>
                </c:pt>
                <c:pt idx="11" formatCode="@">
                  <c:v>0</c:v>
                </c:pt>
                <c:pt idx="12">
                  <c:v>3</c:v>
                </c:pt>
                <c:pt idx="13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8</c:v>
                </c:pt>
                <c:pt idx="25">
                  <c:v>5</c:v>
                </c:pt>
                <c:pt idx="26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'Исследование цен от 28.02.2020'!$U$3</c:f>
              <c:strCache>
                <c:ptCount val="1"/>
                <c:pt idx="0">
                  <c:v>Количество мокрых точек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28.02.2020'!$U$4:$U$38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 formatCode="General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'Исследование цен от 28.02.2020'!$V$3</c:f>
              <c:strCache>
                <c:ptCount val="1"/>
                <c:pt idx="0">
                  <c:v>Ниши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28.02.2020'!$V$4:$V$38</c:f>
            </c:numRef>
          </c:val>
        </c:ser>
        <c:ser>
          <c:idx val="16"/>
          <c:order val="16"/>
          <c:tx>
            <c:strRef>
              <c:f>'Исследование цен от 28.02.2020'!$W$3</c:f>
              <c:strCache>
                <c:ptCount val="1"/>
                <c:pt idx="0">
                  <c:v>Газ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28.02.2020'!$W$4:$W$38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'Исследование цен от 28.02.2020'!$X$3</c:f>
              <c:strCache>
                <c:ptCount val="1"/>
                <c:pt idx="0">
                  <c:v>Балкон/Лоджия/витрина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28.02.2020'!$X$4:$X$38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'Исследование цен от 28.02.2020'!$Y$3</c:f>
              <c:strCache>
                <c:ptCount val="1"/>
                <c:pt idx="0">
                  <c:v>Долевая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28.02.2020'!$Y$4:$Y$38</c:f>
            </c:numRef>
          </c:val>
        </c:ser>
        <c:ser>
          <c:idx val="19"/>
          <c:order val="19"/>
          <c:tx>
            <c:strRef>
              <c:f>'Исследование цен от 28.02.2020'!$Z$3</c:f>
              <c:strCache>
                <c:ptCount val="1"/>
                <c:pt idx="0">
                  <c:v>Раздельные 
лицевые 
счета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28.02.2020'!$Z$4:$Z$38</c:f>
            </c:numRef>
          </c:val>
        </c:ser>
        <c:ser>
          <c:idx val="20"/>
          <c:order val="20"/>
          <c:tx>
            <c:strRef>
              <c:f>'Исследование цен от 28.02.2020'!$AA$3</c:f>
              <c:strCache>
                <c:ptCount val="1"/>
                <c:pt idx="0">
                  <c:v>Разрешённое использование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28.02.2020'!$AA$4:$AA$38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'Исследование цен от 28.02.2020'!$AB$3</c:f>
              <c:strCache>
                <c:ptCount val="1"/>
                <c:pt idx="0">
                  <c:v>Распашная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28.02.2020'!$AB$4:$AB$38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'Исследование цен от 28.02.2020'!$AC$3</c:f>
              <c:strCache>
                <c:ptCount val="1"/>
                <c:pt idx="0">
                  <c:v>угловая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28.02.2020'!$AC$4:$AC$38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'Исследование цен от 28.02.2020'!$AD$3</c:f>
              <c:strCache>
                <c:ptCount val="1"/>
                <c:pt idx="0">
                  <c:v>Высокий 
1-й этаж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28.02.2020'!$AD$4:$AD$38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'Исследование цен от 28.02.2020'!$AE$3</c:f>
              <c:strCache>
                <c:ptCount val="1"/>
                <c:pt idx="0">
                  <c:v>Покрытие пола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28.02.2020'!$AE$4:$AE$38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General">
                  <c:v>0</c:v>
                </c:pt>
                <c:pt idx="26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'Исследование цен от 28.02.2020'!$AF$3</c:f>
              <c:strCache>
                <c:ptCount val="1"/>
                <c:pt idx="0">
                  <c:v>Пластиковые окна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28.02.2020'!$AF$4:$AF$38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'Исследование цен от 28.02.2020'!$AG$3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28.02.2020'!$AG$4:$AG$38</c:f>
            </c:numRef>
          </c:val>
        </c:ser>
        <c:ser>
          <c:idx val="27"/>
          <c:order val="27"/>
          <c:tx>
            <c:strRef>
              <c:f>'Исследование цен от 28.02.2020'!$AH$3</c:f>
              <c:strCache>
                <c:ptCount val="1"/>
                <c:pt idx="0">
                  <c:v> 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28.02.2020'!$AH$4:$AH$38</c:f>
            </c:numRef>
          </c:val>
        </c:ser>
        <c:ser>
          <c:idx val="28"/>
          <c:order val="28"/>
          <c:tx>
            <c:strRef>
              <c:f>'Исследование цен от 28.02.2020'!$AI$3</c:f>
              <c:strCache>
                <c:ptCount val="1"/>
                <c:pt idx="0">
                  <c:v>Санузел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28.02.2020'!$AI$4:$AI$38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'Исследование цен от 28.02.2020'!$AJ$3</c:f>
              <c:strCache>
                <c:ptCount val="1"/>
                <c:pt idx="0">
                  <c:v>Освобождено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28.02.2020'!$AJ$4:$AJ$38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'Исследование цен от 28.02.2020'!$AK$3</c:f>
              <c:strCache>
                <c:ptCount val="1"/>
                <c:pt idx="0">
                  <c:v>Цена в объявлении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28.02.2020'!$AK$4:$AK$38</c:f>
              <c:numCache>
                <c:formatCode>"₽"#,##0_);[Red]\("₽"#,##0\)</c:formatCode>
                <c:ptCount val="27"/>
                <c:pt idx="0">
                  <c:v>1900000</c:v>
                </c:pt>
                <c:pt idx="1">
                  <c:v>2950000</c:v>
                </c:pt>
                <c:pt idx="2">
                  <c:v>3000000</c:v>
                </c:pt>
                <c:pt idx="3">
                  <c:v>3200000</c:v>
                </c:pt>
                <c:pt idx="4">
                  <c:v>3276000</c:v>
                </c:pt>
                <c:pt idx="5">
                  <c:v>3400000</c:v>
                </c:pt>
                <c:pt idx="6">
                  <c:v>3400000</c:v>
                </c:pt>
                <c:pt idx="7">
                  <c:v>3500000</c:v>
                </c:pt>
                <c:pt idx="8">
                  <c:v>3600000</c:v>
                </c:pt>
                <c:pt idx="9">
                  <c:v>3800000</c:v>
                </c:pt>
                <c:pt idx="10">
                  <c:v>3900000</c:v>
                </c:pt>
                <c:pt idx="11">
                  <c:v>3900000</c:v>
                </c:pt>
                <c:pt idx="12">
                  <c:v>4000000</c:v>
                </c:pt>
                <c:pt idx="13">
                  <c:v>4000000</c:v>
                </c:pt>
                <c:pt idx="14">
                  <c:v>4300000</c:v>
                </c:pt>
                <c:pt idx="15">
                  <c:v>4300000</c:v>
                </c:pt>
                <c:pt idx="16">
                  <c:v>4500000</c:v>
                </c:pt>
                <c:pt idx="17">
                  <c:v>4500000</c:v>
                </c:pt>
                <c:pt idx="18">
                  <c:v>4500000</c:v>
                </c:pt>
                <c:pt idx="19">
                  <c:v>4500000</c:v>
                </c:pt>
                <c:pt idx="20">
                  <c:v>4800000</c:v>
                </c:pt>
                <c:pt idx="21">
                  <c:v>4800000</c:v>
                </c:pt>
                <c:pt idx="22">
                  <c:v>4950000</c:v>
                </c:pt>
                <c:pt idx="23">
                  <c:v>5035000</c:v>
                </c:pt>
                <c:pt idx="24">
                  <c:v>5250000</c:v>
                </c:pt>
                <c:pt idx="25">
                  <c:v>5500000</c:v>
                </c:pt>
                <c:pt idx="26">
                  <c:v>6000000</c:v>
                </c:pt>
              </c:numCache>
            </c:numRef>
          </c:val>
        </c:ser>
        <c:ser>
          <c:idx val="31"/>
          <c:order val="31"/>
          <c:tx>
            <c:strRef>
              <c:f>'Исследование цен от 28.02.2020'!$AL$3</c:f>
              <c:strCache>
                <c:ptCount val="1"/>
                <c:pt idx="0">
                  <c:v>1. Стоимость квадрата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28.02.2020'!$AL$4:$AL$38</c:f>
              <c:numCache>
                <c:formatCode>#\ ##0\ "₽"</c:formatCode>
                <c:ptCount val="27"/>
                <c:pt idx="0">
                  <c:v>17757.009345794391</c:v>
                </c:pt>
                <c:pt idx="1">
                  <c:v>34705.882352941175</c:v>
                </c:pt>
                <c:pt idx="2">
                  <c:v>33333.333333333336</c:v>
                </c:pt>
                <c:pt idx="3">
                  <c:v>38600.723763570568</c:v>
                </c:pt>
                <c:pt idx="4">
                  <c:v>36000</c:v>
                </c:pt>
                <c:pt idx="5">
                  <c:v>41312.272174969621</c:v>
                </c:pt>
                <c:pt idx="6">
                  <c:v>20011.771630370804</c:v>
                </c:pt>
                <c:pt idx="7">
                  <c:v>42682.92682926829</c:v>
                </c:pt>
                <c:pt idx="8">
                  <c:v>38709.677419354841</c:v>
                </c:pt>
                <c:pt idx="9">
                  <c:v>38000</c:v>
                </c:pt>
                <c:pt idx="10">
                  <c:v>34061.135371179036</c:v>
                </c:pt>
                <c:pt idx="11">
                  <c:v>39000</c:v>
                </c:pt>
                <c:pt idx="12">
                  <c:v>49079.754601226996</c:v>
                </c:pt>
                <c:pt idx="13">
                  <c:v>33755.274261603372</c:v>
                </c:pt>
                <c:pt idx="14">
                  <c:v>35537.190082644629</c:v>
                </c:pt>
                <c:pt idx="15">
                  <c:v>23888.888888888891</c:v>
                </c:pt>
                <c:pt idx="16">
                  <c:v>50000</c:v>
                </c:pt>
                <c:pt idx="17">
                  <c:v>45000</c:v>
                </c:pt>
                <c:pt idx="18">
                  <c:v>45000</c:v>
                </c:pt>
                <c:pt idx="19">
                  <c:v>22500</c:v>
                </c:pt>
                <c:pt idx="20">
                  <c:v>23188.405797101448</c:v>
                </c:pt>
                <c:pt idx="21">
                  <c:v>55491.329479768785</c:v>
                </c:pt>
                <c:pt idx="22">
                  <c:v>43043.478260869568</c:v>
                </c:pt>
                <c:pt idx="23">
                  <c:v>42669.491525423728</c:v>
                </c:pt>
                <c:pt idx="24">
                  <c:v>35738.597685500339</c:v>
                </c:pt>
                <c:pt idx="25">
                  <c:v>50274.223034734918</c:v>
                </c:pt>
                <c:pt idx="26">
                  <c:v>43956.043956043955</c:v>
                </c:pt>
              </c:numCache>
            </c:numRef>
          </c:val>
        </c:ser>
        <c:ser>
          <c:idx val="32"/>
          <c:order val="32"/>
          <c:tx>
            <c:strRef>
              <c:f>'Исследование цен от 28.02.2020'!$AM$3</c:f>
              <c:strCache>
                <c:ptCount val="1"/>
                <c:pt idx="0">
                  <c:v>Пул счёта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28.02.2020'!$AM$4:$AM$38</c:f>
            </c:numRef>
          </c:val>
        </c:ser>
        <c:ser>
          <c:idx val="33"/>
          <c:order val="33"/>
          <c:tx>
            <c:strRef>
              <c:f>'Исследование цен от 28.02.2020'!$AN$3</c:f>
              <c:strCache>
                <c:ptCount val="1"/>
                <c:pt idx="0">
                  <c:v>Все по Ц1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28.02.2020'!$AN$4:$AN$38</c:f>
              <c:numCache>
                <c:formatCode>#\ ##0\ "₽"</c:formatCode>
                <c:ptCount val="27"/>
                <c:pt idx="0">
                  <c:v>4015660.1054822584</c:v>
                </c:pt>
                <c:pt idx="1">
                  <c:v>3190010.3641681494</c:v>
                </c:pt>
                <c:pt idx="2">
                  <c:v>3377658.0326486286</c:v>
                </c:pt>
                <c:pt idx="3">
                  <c:v>3111198.343406348</c:v>
                </c:pt>
                <c:pt idx="4">
                  <c:v>3415187.5663447245</c:v>
                </c:pt>
                <c:pt idx="5">
                  <c:v>3088680.6231886903</c:v>
                </c:pt>
                <c:pt idx="6">
                  <c:v>6376267.7749666888</c:v>
                </c:pt>
                <c:pt idx="7">
                  <c:v>3077421.7630798616</c:v>
                </c:pt>
                <c:pt idx="8">
                  <c:v>3490246.6337369164</c:v>
                </c:pt>
                <c:pt idx="9">
                  <c:v>3752953.3696095874</c:v>
                </c:pt>
                <c:pt idx="10">
                  <c:v>4297131.6082029771</c:v>
                </c:pt>
                <c:pt idx="11">
                  <c:v>3752953.3696095874</c:v>
                </c:pt>
                <c:pt idx="12">
                  <c:v>3058656.9962318139</c:v>
                </c:pt>
                <c:pt idx="13">
                  <c:v>4447249.7429873608</c:v>
                </c:pt>
                <c:pt idx="14">
                  <c:v>4541073.5772276009</c:v>
                </c:pt>
                <c:pt idx="15">
                  <c:v>6755316.0652972572</c:v>
                </c:pt>
                <c:pt idx="16">
                  <c:v>3377658.0326486286</c:v>
                </c:pt>
                <c:pt idx="17">
                  <c:v>3752953.3696095874</c:v>
                </c:pt>
                <c:pt idx="18">
                  <c:v>3752953.3696095874</c:v>
                </c:pt>
                <c:pt idx="19">
                  <c:v>7505906.7392191747</c:v>
                </c:pt>
                <c:pt idx="20">
                  <c:v>7768613.4750918457</c:v>
                </c:pt>
                <c:pt idx="21">
                  <c:v>3246304.6647122931</c:v>
                </c:pt>
                <c:pt idx="22">
                  <c:v>4315896.3750510253</c:v>
                </c:pt>
                <c:pt idx="23">
                  <c:v>4428484.9761393135</c:v>
                </c:pt>
                <c:pt idx="24">
                  <c:v>5513088.499956484</c:v>
                </c:pt>
                <c:pt idx="25">
                  <c:v>4105730.9863528889</c:v>
                </c:pt>
                <c:pt idx="26">
                  <c:v>5122781.3495170865</c:v>
                </c:pt>
              </c:numCache>
            </c:numRef>
          </c:val>
        </c:ser>
        <c:ser>
          <c:idx val="34"/>
          <c:order val="34"/>
          <c:tx>
            <c:strRef>
              <c:f>'Исследование цен от 28.02.2020'!$AO$3</c:f>
              <c:strCache>
                <c:ptCount val="1"/>
                <c:pt idx="0">
                  <c:v>На сколько цена выше среднего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28.02.2020'!$AO$4:$AO$38</c:f>
              <c:numCache>
                <c:formatCode>#\ ##0\ "₽"</c:formatCode>
                <c:ptCount val="27"/>
                <c:pt idx="0">
                  <c:v>-2115660.1054822584</c:v>
                </c:pt>
                <c:pt idx="1">
                  <c:v>-240010.36416814942</c:v>
                </c:pt>
                <c:pt idx="2">
                  <c:v>-377658.03264862858</c:v>
                </c:pt>
                <c:pt idx="3">
                  <c:v>88801.656593651976</c:v>
                </c:pt>
                <c:pt idx="4">
                  <c:v>-139187.5663447245</c:v>
                </c:pt>
                <c:pt idx="5">
                  <c:v>311319.37681130972</c:v>
                </c:pt>
                <c:pt idx="6">
                  <c:v>-2976267.7749666888</c:v>
                </c:pt>
                <c:pt idx="7">
                  <c:v>422578.23692013836</c:v>
                </c:pt>
                <c:pt idx="8">
                  <c:v>109753.36626308365</c:v>
                </c:pt>
                <c:pt idx="9">
                  <c:v>47046.63039041264</c:v>
                </c:pt>
                <c:pt idx="10">
                  <c:v>-397131.60820297711</c:v>
                </c:pt>
                <c:pt idx="11">
                  <c:v>147046.63039041264</c:v>
                </c:pt>
                <c:pt idx="12">
                  <c:v>941343.00376818608</c:v>
                </c:pt>
                <c:pt idx="13">
                  <c:v>-447249.74298736081</c:v>
                </c:pt>
                <c:pt idx="14">
                  <c:v>-241073.57722760085</c:v>
                </c:pt>
                <c:pt idx="15">
                  <c:v>-2455316.0652972572</c:v>
                </c:pt>
                <c:pt idx="16">
                  <c:v>1122341.9673513714</c:v>
                </c:pt>
                <c:pt idx="17">
                  <c:v>747046.63039041264</c:v>
                </c:pt>
                <c:pt idx="18">
                  <c:v>747046.63039041264</c:v>
                </c:pt>
                <c:pt idx="19">
                  <c:v>-3005906.7392191747</c:v>
                </c:pt>
                <c:pt idx="20">
                  <c:v>-2968613.4750918457</c:v>
                </c:pt>
                <c:pt idx="21">
                  <c:v>1553695.3352877069</c:v>
                </c:pt>
                <c:pt idx="22">
                  <c:v>634103.6249489747</c:v>
                </c:pt>
                <c:pt idx="23">
                  <c:v>606515.02386068646</c:v>
                </c:pt>
                <c:pt idx="24">
                  <c:v>-263088.49995648395</c:v>
                </c:pt>
                <c:pt idx="25">
                  <c:v>1394269.0136471111</c:v>
                </c:pt>
                <c:pt idx="26">
                  <c:v>877218.65048291348</c:v>
                </c:pt>
              </c:numCache>
            </c:numRef>
          </c:val>
        </c:ser>
        <c:ser>
          <c:idx val="35"/>
          <c:order val="35"/>
          <c:tx>
            <c:strRef>
              <c:f>'Исследование цен от 28.02.2020'!$AP$3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28.02.2020'!$AP$4:$AP$38</c:f>
              <c:numCache>
                <c:formatCode>0%</c:formatCode>
                <c:ptCount val="27"/>
                <c:pt idx="0">
                  <c:v>1.1135053186748727</c:v>
                </c:pt>
                <c:pt idx="1">
                  <c:v>8.1359445480728709E-2</c:v>
                </c:pt>
                <c:pt idx="2">
                  <c:v>0.1258860108828761</c:v>
                </c:pt>
                <c:pt idx="3">
                  <c:v>-2.7750517685516285E-2</c:v>
                </c:pt>
                <c:pt idx="4">
                  <c:v>4.2487047113774379E-2</c:v>
                </c:pt>
                <c:pt idx="5">
                  <c:v>-9.156452259156167E-2</c:v>
                </c:pt>
                <c:pt idx="6">
                  <c:v>0.87537287499020255</c:v>
                </c:pt>
                <c:pt idx="7">
                  <c:v>-0.12073663912003951</c:v>
                </c:pt>
                <c:pt idx="8">
                  <c:v>-3.0487046184189848E-2</c:v>
                </c:pt>
                <c:pt idx="9">
                  <c:v>-1.2380692208003308E-2</c:v>
                </c:pt>
                <c:pt idx="10">
                  <c:v>0.10182861748794281</c:v>
                </c:pt>
                <c:pt idx="11">
                  <c:v>-3.7704264202669924E-2</c:v>
                </c:pt>
                <c:pt idx="12">
                  <c:v>-0.23533575094204651</c:v>
                </c:pt>
                <c:pt idx="13">
                  <c:v>0.11181243574684019</c:v>
                </c:pt>
                <c:pt idx="14">
                  <c:v>5.6063622611070008E-2</c:v>
                </c:pt>
                <c:pt idx="15">
                  <c:v>0.57100373611564126</c:v>
                </c:pt>
                <c:pt idx="16">
                  <c:v>-0.24940932607808253</c:v>
                </c:pt>
                <c:pt idx="17">
                  <c:v>-0.16601036230898059</c:v>
                </c:pt>
                <c:pt idx="18">
                  <c:v>-0.16601036230898059</c:v>
                </c:pt>
                <c:pt idx="19">
                  <c:v>0.66797927538203883</c:v>
                </c:pt>
                <c:pt idx="20">
                  <c:v>0.61846114064413449</c:v>
                </c:pt>
                <c:pt idx="21">
                  <c:v>-0.32368652818493893</c:v>
                </c:pt>
                <c:pt idx="22">
                  <c:v>-0.12810174241393424</c:v>
                </c:pt>
                <c:pt idx="23">
                  <c:v>-0.12045978626825948</c:v>
                </c:pt>
                <c:pt idx="24">
                  <c:v>5.0112095229806419E-2</c:v>
                </c:pt>
                <c:pt idx="25">
                  <c:v>-0.25350345702674748</c:v>
                </c:pt>
                <c:pt idx="26">
                  <c:v>-0.14620310841381889</c:v>
                </c:pt>
              </c:numCache>
            </c:numRef>
          </c:val>
        </c:ser>
        <c:ser>
          <c:idx val="36"/>
          <c:order val="36"/>
          <c:tx>
            <c:strRef>
              <c:f>'Исследование цен от 28.02.2020'!$AQ$3</c:f>
              <c:strCache>
                <c:ptCount val="1"/>
                <c:pt idx="0">
                  <c:v>_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28.02.2020'!$AQ$4:$AQ$38</c:f>
            </c:numRef>
          </c:val>
        </c:ser>
        <c:ser>
          <c:idx val="37"/>
          <c:order val="37"/>
          <c:tx>
            <c:strRef>
              <c:f>'Исследование цен от 28.02.2020'!$AR$3</c:f>
              <c:strCache>
                <c:ptCount val="1"/>
                <c:pt idx="0">
                  <c:v>Цены без учёта объектов, цена квадрата которых выше Ц1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28.02.2020'!$AR$4:$AR$38</c:f>
              <c:numCache>
                <c:formatCode>"₽"#,##0_);[Red]\("₽"#,##0\)</c:formatCode>
                <c:ptCount val="27"/>
                <c:pt idx="0" formatCode="#\ ##0\ &quot;₽&quot;">
                  <c:v>0</c:v>
                </c:pt>
                <c:pt idx="1">
                  <c:v>2950000</c:v>
                </c:pt>
                <c:pt idx="2">
                  <c:v>3000000</c:v>
                </c:pt>
                <c:pt idx="3">
                  <c:v>3200000.0000000005</c:v>
                </c:pt>
                <c:pt idx="4">
                  <c:v>3276000</c:v>
                </c:pt>
                <c:pt idx="5">
                  <c:v>3399999.9999999995</c:v>
                </c:pt>
                <c:pt idx="6" formatCode="#\ ##0\ &quot;₽&quot;">
                  <c:v>0</c:v>
                </c:pt>
                <c:pt idx="7">
                  <c:v>3500000</c:v>
                </c:pt>
                <c:pt idx="8">
                  <c:v>3600000</c:v>
                </c:pt>
                <c:pt idx="9">
                  <c:v>3800000</c:v>
                </c:pt>
                <c:pt idx="10">
                  <c:v>3899999.9999999995</c:v>
                </c:pt>
                <c:pt idx="11">
                  <c:v>3900000</c:v>
                </c:pt>
                <c:pt idx="12">
                  <c:v>4000000</c:v>
                </c:pt>
                <c:pt idx="13">
                  <c:v>3999999.9999999995</c:v>
                </c:pt>
                <c:pt idx="14">
                  <c:v>4300000</c:v>
                </c:pt>
                <c:pt idx="15" formatCode="#\ ##0\ &quot;₽&quot;">
                  <c:v>0</c:v>
                </c:pt>
                <c:pt idx="16" formatCode="#\ ##0\ &quot;₽&quot;">
                  <c:v>0</c:v>
                </c:pt>
                <c:pt idx="17">
                  <c:v>4500000</c:v>
                </c:pt>
                <c:pt idx="18">
                  <c:v>4500000</c:v>
                </c:pt>
                <c:pt idx="19" formatCode="#\ ##0\ &quot;₽&quot;">
                  <c:v>0</c:v>
                </c:pt>
                <c:pt idx="20" formatCode="#\ ##0\ &quot;₽&quot;">
                  <c:v>0</c:v>
                </c:pt>
                <c:pt idx="21" formatCode="#\ ##0\ &quot;₽&quot;">
                  <c:v>0</c:v>
                </c:pt>
                <c:pt idx="22">
                  <c:v>4950000</c:v>
                </c:pt>
                <c:pt idx="23">
                  <c:v>5035000</c:v>
                </c:pt>
                <c:pt idx="24">
                  <c:v>5250000</c:v>
                </c:pt>
                <c:pt idx="25" formatCode="#\ ##0\ &quot;₽&quot;">
                  <c:v>0</c:v>
                </c:pt>
                <c:pt idx="26">
                  <c:v>6000000</c:v>
                </c:pt>
              </c:numCache>
            </c:numRef>
          </c:val>
        </c:ser>
        <c:ser>
          <c:idx val="38"/>
          <c:order val="38"/>
          <c:tx>
            <c:strRef>
              <c:f>'Исследование цен от 28.02.2020'!$AS$3</c:f>
              <c:strCache>
                <c:ptCount val="1"/>
                <c:pt idx="0">
                  <c:v>2. Стоимость квадрата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28.02.2020'!$AS$4:$AS$38</c:f>
              <c:numCache>
                <c:formatCode>#\ ##0\ "₽"</c:formatCode>
                <c:ptCount val="27"/>
                <c:pt idx="0">
                  <c:v>0</c:v>
                </c:pt>
                <c:pt idx="1">
                  <c:v>34705.882352941175</c:v>
                </c:pt>
                <c:pt idx="2">
                  <c:v>33333.333333333336</c:v>
                </c:pt>
                <c:pt idx="3">
                  <c:v>38600.723763570568</c:v>
                </c:pt>
                <c:pt idx="4">
                  <c:v>36000</c:v>
                </c:pt>
                <c:pt idx="5">
                  <c:v>41312.272174969621</c:v>
                </c:pt>
                <c:pt idx="6">
                  <c:v>0</c:v>
                </c:pt>
                <c:pt idx="7">
                  <c:v>42682.92682926829</c:v>
                </c:pt>
                <c:pt idx="8">
                  <c:v>38709.677419354841</c:v>
                </c:pt>
                <c:pt idx="9">
                  <c:v>38000</c:v>
                </c:pt>
                <c:pt idx="10">
                  <c:v>34061.135371179036</c:v>
                </c:pt>
                <c:pt idx="11">
                  <c:v>39000</c:v>
                </c:pt>
                <c:pt idx="12">
                  <c:v>0</c:v>
                </c:pt>
                <c:pt idx="13">
                  <c:v>33755.274261603372</c:v>
                </c:pt>
                <c:pt idx="14">
                  <c:v>35537.190082644629</c:v>
                </c:pt>
                <c:pt idx="15">
                  <c:v>0</c:v>
                </c:pt>
                <c:pt idx="16">
                  <c:v>0</c:v>
                </c:pt>
                <c:pt idx="17">
                  <c:v>45000</c:v>
                </c:pt>
                <c:pt idx="18">
                  <c:v>45000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43043.478260869568</c:v>
                </c:pt>
                <c:pt idx="23">
                  <c:v>42669.491525423728</c:v>
                </c:pt>
                <c:pt idx="24">
                  <c:v>35738.597685500339</c:v>
                </c:pt>
                <c:pt idx="25">
                  <c:v>0</c:v>
                </c:pt>
                <c:pt idx="26">
                  <c:v>43956.043956043955</c:v>
                </c:pt>
              </c:numCache>
            </c:numRef>
          </c:val>
        </c:ser>
        <c:ser>
          <c:idx val="39"/>
          <c:order val="39"/>
          <c:tx>
            <c:strRef>
              <c:f>'Исследование цен от 28.02.2020'!$AT$3</c:f>
              <c:strCache>
                <c:ptCount val="1"/>
                <c:pt idx="0">
                  <c:v>Всё по Ц2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28.02.2020'!$AT$4:$AT$38</c:f>
              <c:numCache>
                <c:formatCode>#\ ##0\ "₽"</c:formatCode>
                <c:ptCount val="27"/>
                <c:pt idx="0">
                  <c:v>0</c:v>
                </c:pt>
                <c:pt idx="1">
                  <c:v>3310778.4609122057</c:v>
                </c:pt>
                <c:pt idx="2">
                  <c:v>3505530.1350835119</c:v>
                </c:pt>
                <c:pt idx="3">
                  <c:v>3228982.7577602575</c:v>
                </c:pt>
                <c:pt idx="4">
                  <c:v>3544480.4699177733</c:v>
                </c:pt>
                <c:pt idx="5">
                  <c:v>3205612.5568597005</c:v>
                </c:pt>
                <c:pt idx="6">
                  <c:v>0</c:v>
                </c:pt>
                <c:pt idx="7">
                  <c:v>3193927.4564094222</c:v>
                </c:pt>
                <c:pt idx="8">
                  <c:v>3622381.1395862959</c:v>
                </c:pt>
                <c:pt idx="9">
                  <c:v>3895033.4834261243</c:v>
                </c:pt>
                <c:pt idx="10">
                  <c:v>4459813.3385229129</c:v>
                </c:pt>
                <c:pt idx="11">
                  <c:v>3895033.4834261243</c:v>
                </c:pt>
                <c:pt idx="12">
                  <c:v>3174452.2889922913</c:v>
                </c:pt>
                <c:pt idx="13">
                  <c:v>4615614.6778599573</c:v>
                </c:pt>
                <c:pt idx="14">
                  <c:v>4712990.5149456104</c:v>
                </c:pt>
                <c:pt idx="15">
                  <c:v>0</c:v>
                </c:pt>
                <c:pt idx="16">
                  <c:v>0</c:v>
                </c:pt>
                <c:pt idx="17">
                  <c:v>3895033.4834261243</c:v>
                </c:pt>
                <c:pt idx="18">
                  <c:v>3895033.4834261243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4479288.5059400434</c:v>
                </c:pt>
                <c:pt idx="23">
                  <c:v>4596139.5104428269</c:v>
                </c:pt>
                <c:pt idx="24">
                  <c:v>5721804.1871529771</c:v>
                </c:pt>
                <c:pt idx="25">
                  <c:v>0</c:v>
                </c:pt>
                <c:pt idx="26">
                  <c:v>5316720.7048766594</c:v>
                </c:pt>
              </c:numCache>
            </c:numRef>
          </c:val>
        </c:ser>
        <c:ser>
          <c:idx val="40"/>
          <c:order val="40"/>
          <c:tx>
            <c:strRef>
              <c:f>'Исследование цен от 28.02.2020'!$AU$3</c:f>
              <c:strCache>
                <c:ptCount val="1"/>
                <c:pt idx="0">
                  <c:v>__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28.02.2020'!$AU$4:$AU$38</c:f>
              <c:numCache>
                <c:formatCode>0.00%</c:formatCode>
                <c:ptCount val="27"/>
                <c:pt idx="0" formatCode="#\ ##0\ &quot;₽&quot;">
                  <c:v>0</c:v>
                </c:pt>
                <c:pt idx="1">
                  <c:v>0.1222977833600698</c:v>
                </c:pt>
                <c:pt idx="2">
                  <c:v>0.1685100450278374</c:v>
                </c:pt>
                <c:pt idx="3">
                  <c:v>9.0571118000803974E-3</c:v>
                </c:pt>
                <c:pt idx="4">
                  <c:v>8.1953745396145639E-2</c:v>
                </c:pt>
                <c:pt idx="5">
                  <c:v>-5.7172777394205565E-2</c:v>
                </c:pt>
                <c:pt idx="6" formatCode="#\ ##0\ &quot;₽&quot;">
                  <c:v>0</c:v>
                </c:pt>
                <c:pt idx="7">
                  <c:v>-8.7449298168736478E-2</c:v>
                </c:pt>
                <c:pt idx="8">
                  <c:v>6.2169832184155727E-3</c:v>
                </c:pt>
                <c:pt idx="9">
                  <c:v>2.5008811427927435E-2</c:v>
                </c:pt>
                <c:pt idx="10">
                  <c:v>0.143541881672542</c:v>
                </c:pt>
                <c:pt idx="11">
                  <c:v>-1.2734657881732225E-3</c:v>
                </c:pt>
                <c:pt idx="12">
                  <c:v>-0.20638692775192713</c:v>
                </c:pt>
                <c:pt idx="13">
                  <c:v>0.15390366946498957</c:v>
                </c:pt>
                <c:pt idx="14">
                  <c:v>9.6044305801304741E-2</c:v>
                </c:pt>
                <c:pt idx="15" formatCode="#\ ##0\ &quot;₽&quot;">
                  <c:v>0</c:v>
                </c:pt>
                <c:pt idx="16" formatCode="#\ ##0\ &quot;₽&quot;">
                  <c:v>0</c:v>
                </c:pt>
                <c:pt idx="17">
                  <c:v>-0.13443700368308353</c:v>
                </c:pt>
                <c:pt idx="18">
                  <c:v>-0.13443700368308353</c:v>
                </c:pt>
                <c:pt idx="19" formatCode="#\ ##0\ &quot;₽&quot;">
                  <c:v>0</c:v>
                </c:pt>
                <c:pt idx="20" formatCode="#\ ##0\ &quot;₽&quot;">
                  <c:v>0</c:v>
                </c:pt>
                <c:pt idx="21" formatCode="#\ ##0\ &quot;₽&quot;">
                  <c:v>0</c:v>
                </c:pt>
                <c:pt idx="22">
                  <c:v>-9.5093231123223543E-2</c:v>
                </c:pt>
                <c:pt idx="23">
                  <c:v>-8.7161964162298489E-2</c:v>
                </c:pt>
                <c:pt idx="24">
                  <c:v>8.9867464219614668E-2</c:v>
                </c:pt>
                <c:pt idx="25" formatCode="#\ ##0\ &quot;₽&quot;">
                  <c:v>0</c:v>
                </c:pt>
                <c:pt idx="26">
                  <c:v>-0.11387988252055681</c:v>
                </c:pt>
              </c:numCache>
            </c:numRef>
          </c:val>
        </c:ser>
        <c:ser>
          <c:idx val="41"/>
          <c:order val="41"/>
          <c:tx>
            <c:strRef>
              <c:f>'Исследование цен от 28.02.2020'!$AV$3</c:f>
              <c:strCache>
                <c:ptCount val="1"/>
                <c:pt idx="0">
                  <c:v>Цены без учёта объектов, цена квадрата которых выше Ц2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28.02.2020'!$AV$4:$AV$38</c:f>
              <c:numCache>
                <c:formatCode>"₽"#,##0_);[Red]\("₽"#,##0\)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3200000.0000000005</c:v>
                </c:pt>
                <c:pt idx="4">
                  <c:v>3276000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3600000</c:v>
                </c:pt>
                <c:pt idx="9">
                  <c:v>3800000</c:v>
                </c:pt>
                <c:pt idx="10">
                  <c:v>0</c:v>
                </c:pt>
                <c:pt idx="11">
                  <c:v>3900000</c:v>
                </c:pt>
                <c:pt idx="12" formatCode="#\ ##0\ &quot;₽&quot;">
                  <c:v>3128650.9952998189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5035000</c:v>
                </c:pt>
                <c:pt idx="24">
                  <c:v>5250000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'Исследование цен от 28.02.2020'!$AW$3</c:f>
              <c:strCache>
                <c:ptCount val="1"/>
                <c:pt idx="0">
                  <c:v>3. Стоимость квадрата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28.02.2020'!$AW$4:$AW$38</c:f>
              <c:numCache>
                <c:formatCode>"₽"#,##0_);[Red]\("₽"#,##0\)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38600.723763570568</c:v>
                </c:pt>
                <c:pt idx="4">
                  <c:v>36000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38709.677419354841</c:v>
                </c:pt>
                <c:pt idx="9">
                  <c:v>38000</c:v>
                </c:pt>
                <c:pt idx="10">
                  <c:v>0</c:v>
                </c:pt>
                <c:pt idx="11">
                  <c:v>39000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#\ ##0\ &quot;₽&quot;">
                  <c:v>0</c:v>
                </c:pt>
                <c:pt idx="23">
                  <c:v>42669.491525423728</c:v>
                </c:pt>
                <c:pt idx="24">
                  <c:v>35738.597685500339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'Исследование цен от 28.02.2020'!$AX$3</c:f>
              <c:strCache>
                <c:ptCount val="1"/>
                <c:pt idx="0">
                  <c:v>Всё по Ц3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28.02.2020'!$AX$4:$AX$38</c:f>
            </c:numRef>
          </c:val>
        </c:ser>
        <c:ser>
          <c:idx val="44"/>
          <c:order val="44"/>
          <c:tx>
            <c:strRef>
              <c:f>'Исследование цен от 28.02.2020'!$AY$3</c:f>
              <c:strCache>
                <c:ptCount val="1"/>
                <c:pt idx="0">
                  <c:v>______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28.02.2020'!$AY$4:$AY$38</c:f>
            </c:numRef>
          </c:val>
        </c:ser>
        <c:ser>
          <c:idx val="45"/>
          <c:order val="45"/>
          <c:tx>
            <c:strRef>
              <c:f>'Исследование цен от 28.02.2020'!$AZ$3</c:f>
              <c:strCache>
                <c:ptCount val="1"/>
                <c:pt idx="0">
                  <c:v> _ 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28.02.2020'!$AZ$4:$AZ$38</c:f>
            </c:numRef>
          </c:val>
        </c:ser>
        <c:ser>
          <c:idx val="46"/>
          <c:order val="46"/>
          <c:tx>
            <c:strRef>
              <c:f>'Исследование цен от 28.02.2020'!$BA$3</c:f>
              <c:strCache>
                <c:ptCount val="1"/>
                <c:pt idx="0">
                  <c:v>Особенности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28.02.2020'!$BA$4:$BA$38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'Исследование цен от 28.02.2020'!$BB$3</c:f>
              <c:strCache>
                <c:ptCount val="1"/>
                <c:pt idx="0">
                  <c:v>Контакт: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28.02.2020'!$BB$4:$BB$38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'Исследование цен от 28.02.2020'!$BC$3</c:f>
              <c:strCache>
                <c:ptCount val="1"/>
                <c:pt idx="0">
                  <c:v>Резюме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28.02.2020'!$BC$4:$BC$38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'Исследование цен от 28.02.2020'!$BD$3</c:f>
              <c:strCache>
                <c:ptCount val="1"/>
                <c:pt idx="0">
                  <c:v>Столбец2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28.02.2020'!$BD$4:$BD$38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'Исследование цен от 28.02.2020'!$BE$3</c:f>
              <c:strCache>
                <c:ptCount val="1"/>
                <c:pt idx="0">
                  <c:v>Столбец3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'Исследование цен от 28.02.2020'!$F$4:$F$38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'Исследование цен от 28.02.2020'!$BE$4:$BE$38</c:f>
              <c:numCache>
                <c:formatCode>General</c:formatCode>
                <c:ptCount val="27"/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78672"/>
        <c:axId val="18679760"/>
      </c:barChart>
      <c:catAx>
        <c:axId val="1867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9760"/>
        <c:crosses val="autoZero"/>
        <c:auto val="1"/>
        <c:lblAlgn val="ctr"/>
        <c:lblOffset val="100"/>
        <c:noMultiLvlLbl val="0"/>
      </c:catAx>
      <c:valAx>
        <c:axId val="1867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lexey-kravchenko.ru/zametka_o_pokupatelyah_nedvizimosti_po_verhnim_cenam" TargetMode="External"/><Relationship Id="rId1" Type="http://schemas.openxmlformats.org/officeDocument/2006/relationships/hyperlink" Target="https://alexey-kravchenko.ru/kak_poschitat_maksimalnuyu_i_srednyu_i_minimalnuyu_ceni_na_nedvizimo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559" cy="56683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274833</xdr:colOff>
      <xdr:row>40</xdr:row>
      <xdr:rowOff>77556</xdr:rowOff>
    </xdr:from>
    <xdr:to>
      <xdr:col>48</xdr:col>
      <xdr:colOff>771789</xdr:colOff>
      <xdr:row>41</xdr:row>
      <xdr:rowOff>458555</xdr:rowOff>
    </xdr:to>
    <xdr:grpSp>
      <xdr:nvGrpSpPr>
        <xdr:cNvPr id="4" name="Группа 3"/>
        <xdr:cNvGrpSpPr/>
      </xdr:nvGrpSpPr>
      <xdr:grpSpPr>
        <a:xfrm>
          <a:off x="17324583" y="46178556"/>
          <a:ext cx="8116956" cy="857249"/>
          <a:chOff x="10137913" y="17501152"/>
          <a:chExt cx="3752021" cy="695739"/>
        </a:xfrm>
      </xdr:grpSpPr>
      <xdr:sp macro="" textlink="">
        <xdr:nvSpPr>
          <xdr:cNvPr id="2" name="TextBox 1"/>
          <xdr:cNvSpPr txBox="1"/>
        </xdr:nvSpPr>
        <xdr:spPr>
          <a:xfrm>
            <a:off x="10552044" y="17915280"/>
            <a:ext cx="3006585" cy="281611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ru-RU" sz="1400"/>
              <a:t>Ценовой коридор</a:t>
            </a:r>
          </a:p>
        </xdr:txBody>
      </xdr:sp>
      <xdr:sp macro="" textlink="">
        <xdr:nvSpPr>
          <xdr:cNvPr id="3" name="Правая фигурная скобка 2"/>
          <xdr:cNvSpPr/>
        </xdr:nvSpPr>
        <xdr:spPr>
          <a:xfrm rot="5400000">
            <a:off x="11831706" y="15807359"/>
            <a:ext cx="364435" cy="3752021"/>
          </a:xfrm>
          <a:prstGeom prst="rightBrac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65507</xdr:colOff>
      <xdr:row>38</xdr:row>
      <xdr:rowOff>152401</xdr:rowOff>
    </xdr:from>
    <xdr:to>
      <xdr:col>36</xdr:col>
      <xdr:colOff>34634</xdr:colOff>
      <xdr:row>38</xdr:row>
      <xdr:rowOff>657226</xdr:rowOff>
    </xdr:to>
    <xdr:grpSp>
      <xdr:nvGrpSpPr>
        <xdr:cNvPr id="5" name="Группа 4"/>
        <xdr:cNvGrpSpPr/>
      </xdr:nvGrpSpPr>
      <xdr:grpSpPr>
        <a:xfrm>
          <a:off x="16144875" y="44491276"/>
          <a:ext cx="939509" cy="504825"/>
          <a:chOff x="21626643" y="13227628"/>
          <a:chExt cx="2393673" cy="504825"/>
        </a:xfrm>
      </xdr:grpSpPr>
      <xdr:sp macro="" textlink="">
        <xdr:nvSpPr>
          <xdr:cNvPr id="6" name="TextBox 5"/>
          <xdr:cNvSpPr txBox="1"/>
        </xdr:nvSpPr>
        <xdr:spPr>
          <a:xfrm>
            <a:off x="21626643" y="13227628"/>
            <a:ext cx="2393673" cy="50482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400"/>
              <a:t>Средние</a:t>
            </a:r>
            <a:r>
              <a:rPr lang="ru-RU" sz="1400" baseline="0"/>
              <a:t> </a:t>
            </a:r>
          </a:p>
          <a:p>
            <a:pPr algn="ctr"/>
            <a:r>
              <a:rPr lang="ru-RU" sz="1400" baseline="0"/>
              <a:t>значения</a:t>
            </a:r>
            <a:endParaRPr lang="ru-RU" sz="1400"/>
          </a:p>
        </xdr:txBody>
      </xdr:sp>
      <xdr:sp macro="" textlink="">
        <xdr:nvSpPr>
          <xdr:cNvPr id="9" name="Стрелка вправо 8"/>
          <xdr:cNvSpPr/>
        </xdr:nvSpPr>
        <xdr:spPr>
          <a:xfrm>
            <a:off x="23461807" y="13360977"/>
            <a:ext cx="485775" cy="276225"/>
          </a:xfrm>
          <a:prstGeom prst="rightArrow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oneCellAnchor>
    <xdr:from>
      <xdr:col>37</xdr:col>
      <xdr:colOff>101310</xdr:colOff>
      <xdr:row>44</xdr:row>
      <xdr:rowOff>436419</xdr:rowOff>
    </xdr:from>
    <xdr:ext cx="6091672" cy="2666999"/>
    <xdr:sp macro="" textlink="">
      <xdr:nvSpPr>
        <xdr:cNvPr id="15" name="TextBox 14">
          <a:hlinkClick xmlns:r="http://schemas.openxmlformats.org/officeDocument/2006/relationships" r:id="rId1"/>
        </xdr:cNvPr>
        <xdr:cNvSpPr txBox="1"/>
      </xdr:nvSpPr>
      <xdr:spPr>
        <a:xfrm>
          <a:off x="17741610" y="49623519"/>
          <a:ext cx="6091672" cy="2666999"/>
        </a:xfrm>
        <a:prstGeom prst="rect">
          <a:avLst/>
        </a:prstGeom>
        <a:solidFill>
          <a:schemeClr val="bg1"/>
        </a:solidFill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2000" baseline="0"/>
            <a:t>Прочитайте статью и научитесь </a:t>
          </a:r>
          <a:r>
            <a:rPr lang="ru-RU" sz="2000"/>
            <a:t>расчёту</a:t>
          </a: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2000" baseline="0"/>
            <a:t> ценового коридора.</a:t>
          </a:r>
        </a:p>
        <a:p>
          <a:pPr algn="ctr"/>
          <a:r>
            <a:rPr lang="en-US" sz="2000">
              <a:hlinkClick xmlns:r="http://schemas.openxmlformats.org/officeDocument/2006/relationships" r:id=""/>
            </a:rPr>
            <a:t>https://alexey-kravchenko.ru/</a:t>
          </a:r>
          <a:endParaRPr lang="ru-RU" sz="2000">
            <a:hlinkClick xmlns:r="http://schemas.openxmlformats.org/officeDocument/2006/relationships" r:id=""/>
          </a:endParaRPr>
        </a:p>
        <a:p>
          <a:pPr algn="ctr"/>
          <a:r>
            <a:rPr lang="en-US" sz="2000">
              <a:hlinkClick xmlns:r="http://schemas.openxmlformats.org/officeDocument/2006/relationships" r:id=""/>
            </a:rPr>
            <a:t>kak_poschitat_maksimalnuyu_i_srednyu_</a:t>
          </a:r>
          <a:endParaRPr lang="ru-RU" sz="2000">
            <a:hlinkClick xmlns:r="http://schemas.openxmlformats.org/officeDocument/2006/relationships" r:id=""/>
          </a:endParaRPr>
        </a:p>
        <a:p>
          <a:pPr algn="ctr"/>
          <a:r>
            <a:rPr lang="en-US" sz="2000">
              <a:hlinkClick xmlns:r="http://schemas.openxmlformats.org/officeDocument/2006/relationships" r:id=""/>
            </a:rPr>
            <a:t>i_minimalnuyu_ceni_na_nedvizimost</a:t>
          </a:r>
          <a:endParaRPr lang="ru-RU" sz="2000"/>
        </a:p>
        <a:p>
          <a:pPr algn="ctr"/>
          <a:r>
            <a:rPr lang="ru-RU" sz="2000"/>
            <a:t>Или нет.</a:t>
          </a:r>
        </a:p>
      </xdr:txBody>
    </xdr:sp>
    <xdr:clientData/>
  </xdr:oneCellAnchor>
  <xdr:twoCellAnchor>
    <xdr:from>
      <xdr:col>5</xdr:col>
      <xdr:colOff>410672</xdr:colOff>
      <xdr:row>0</xdr:row>
      <xdr:rowOff>0</xdr:rowOff>
    </xdr:from>
    <xdr:to>
      <xdr:col>48</xdr:col>
      <xdr:colOff>121226</xdr:colOff>
      <xdr:row>1</xdr:row>
      <xdr:rowOff>1534611</xdr:rowOff>
    </xdr:to>
    <xdr:grpSp>
      <xdr:nvGrpSpPr>
        <xdr:cNvPr id="18" name="Группа 17"/>
        <xdr:cNvGrpSpPr/>
      </xdr:nvGrpSpPr>
      <xdr:grpSpPr>
        <a:xfrm>
          <a:off x="4030172" y="0"/>
          <a:ext cx="20427429" cy="0"/>
          <a:chOff x="-413799" y="5418765"/>
          <a:chExt cx="4887380" cy="2987699"/>
        </a:xfrm>
      </xdr:grpSpPr>
      <xdr:sp macro="" textlink="">
        <xdr:nvSpPr>
          <xdr:cNvPr id="8" name="TextBox 7"/>
          <xdr:cNvSpPr txBox="1"/>
        </xdr:nvSpPr>
        <xdr:spPr>
          <a:xfrm>
            <a:off x="-413799" y="6405267"/>
            <a:ext cx="1314929" cy="1879389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2000" b="1"/>
              <a:t>Общее у всех:</a:t>
            </a:r>
          </a:p>
          <a:p>
            <a:r>
              <a:rPr lang="ru-RU" sz="1600"/>
              <a:t>Перекрытия:</a:t>
            </a:r>
            <a:r>
              <a:rPr lang="ru-RU" sz="1600" baseline="0"/>
              <a:t> железобетон</a:t>
            </a:r>
            <a:r>
              <a:rPr lang="ru-RU" sz="1600"/>
              <a:t>;</a:t>
            </a:r>
          </a:p>
          <a:p>
            <a:r>
              <a:rPr lang="ru-RU" sz="1600"/>
              <a:t>Санузел расположен внутри квартиры;</a:t>
            </a:r>
          </a:p>
          <a:p>
            <a:r>
              <a:rPr lang="ru-RU" sz="16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</a:t>
            </a:r>
            <a:endParaRPr lang="ru-RU" sz="1600"/>
          </a:p>
          <a:p>
            <a:endParaRPr lang="ru-RU" sz="1600"/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1268888" y="5993360"/>
            <a:ext cx="237316" cy="1968483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" name="TextBox 15">
            <a:hlinkClick xmlns:r="http://schemas.openxmlformats.org/officeDocument/2006/relationships" r:id="rId1"/>
          </xdr:cNvPr>
          <xdr:cNvSpPr txBox="1"/>
        </xdr:nvSpPr>
        <xdr:spPr>
          <a:xfrm>
            <a:off x="2677596" y="5426334"/>
            <a:ext cx="885697" cy="2980130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600"/>
              <a:t>Прочитайте статью и научитесь расчёту</a:t>
            </a:r>
            <a:br>
              <a:rPr lang="ru-RU" sz="1600"/>
            </a:br>
            <a:r>
              <a:rPr lang="ru-RU" sz="1600"/>
              <a:t> ценового коридора.</a:t>
            </a: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alexey-kravchenko.ru/</a:t>
            </a:r>
            <a:r>
              <a:rPr lang="ru-RU" sz="1600">
                <a:hlinkClick xmlns:r="http://schemas.openxmlformats.org/officeDocument/2006/relationships" r:id=""/>
              </a:rPr>
              <a:t/>
            </a:r>
            <a:br>
              <a:rPr lang="ru-RU" sz="1600">
                <a:hlinkClick xmlns:r="http://schemas.openxmlformats.org/officeDocument/2006/relationships" r:id=""/>
              </a:rPr>
            </a:br>
            <a:r>
              <a:rPr lang="en-US" sz="1600">
                <a:hlinkClick xmlns:r="http://schemas.openxmlformats.org/officeDocument/2006/relationships" r:id=""/>
              </a:rPr>
              <a:t>kak_poschitat_maksimalnuyu_i_srednyu_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i_minimalnuyu_ceni_na_nedvizimost</a:t>
            </a:r>
            <a:endParaRPr lang="ru-RU" sz="1600"/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Или нет.</a:t>
            </a:r>
            <a:endParaRPr lang="ru-RU" sz="1200">
              <a:effectLst/>
            </a:endParaRPr>
          </a:p>
          <a:p>
            <a:pPr algn="ctr"/>
            <a:endParaRPr lang="ru-RU" sz="1600"/>
          </a:p>
        </xdr:txBody>
      </xdr:sp>
      <xdr:sp macro="" textlink="">
        <xdr:nvSpPr>
          <xdr:cNvPr id="17" name="TextBox 16">
            <a:hlinkClick xmlns:r="http://schemas.openxmlformats.org/officeDocument/2006/relationships" r:id="rId2"/>
          </xdr:cNvPr>
          <xdr:cNvSpPr txBox="1"/>
        </xdr:nvSpPr>
        <xdr:spPr>
          <a:xfrm>
            <a:off x="3574726" y="5418765"/>
            <a:ext cx="898855" cy="2974673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600"/>
              <a:t>Заметка на сайте.</a:t>
            </a:r>
          </a:p>
          <a:p>
            <a:pPr algn="ctr"/>
            <a:r>
              <a:rPr lang="ru-RU" sz="1600"/>
              <a:t>О покупателях с высокой мотивацией </a:t>
            </a:r>
            <a:r>
              <a:rPr lang="ru-RU" sz="1600" baseline="0"/>
              <a:t>:</a:t>
            </a: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alexey-kravchenko.ru/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zametka_o_pokupatelyah_nedvizimosti_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po_verhnim_cenam</a:t>
            </a:r>
            <a:endParaRPr lang="ru-RU" sz="1600"/>
          </a:p>
        </xdr:txBody>
      </xdr:sp>
    </xdr:grpSp>
    <xdr:clientData/>
  </xdr:twoCellAnchor>
  <xdr:twoCellAnchor>
    <xdr:from>
      <xdr:col>10</xdr:col>
      <xdr:colOff>908340</xdr:colOff>
      <xdr:row>1</xdr:row>
      <xdr:rowOff>19915</xdr:rowOff>
    </xdr:from>
    <xdr:to>
      <xdr:col>28</xdr:col>
      <xdr:colOff>292678</xdr:colOff>
      <xdr:row>1</xdr:row>
      <xdr:rowOff>1353416</xdr:rowOff>
    </xdr:to>
    <xdr:sp macro="" textlink="">
      <xdr:nvSpPr>
        <xdr:cNvPr id="19" name="TextBox 18"/>
        <xdr:cNvSpPr txBox="1"/>
      </xdr:nvSpPr>
      <xdr:spPr>
        <a:xfrm>
          <a:off x="11108749" y="1076324"/>
          <a:ext cx="4337338" cy="13335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600" b="1"/>
            <a:t>Цвета таблицы</a:t>
          </a:r>
          <a:r>
            <a:rPr lang="ru-RU" sz="1600" b="1" baseline="0"/>
            <a:t>:</a:t>
          </a:r>
        </a:p>
        <a:p>
          <a:r>
            <a:rPr lang="ru-RU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600" baseline="0"/>
            <a:t>значимые для ценообразования </a:t>
          </a:r>
        </a:p>
        <a:p>
          <a:r>
            <a:rPr lang="ru-RU" sz="1600" baseline="0"/>
            <a:t>параметры.</a:t>
          </a:r>
        </a:p>
        <a:p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ru-RU" sz="1600" baseline="0"/>
            <a:t>Белый в зелёном поле - уникальная для всего</a:t>
          </a:r>
        </a:p>
        <a:p>
          <a:r>
            <a:rPr lang="ru-RU" sz="1600" baseline="0"/>
            <a:t>ряда известная характеристика.</a:t>
          </a:r>
        </a:p>
        <a:p>
          <a:r>
            <a:rPr lang="ru-RU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</a:t>
          </a:r>
          <a:endParaRPr lang="ru-RU" sz="1600"/>
        </a:p>
        <a:p>
          <a:endParaRPr lang="ru-RU" sz="1600"/>
        </a:p>
      </xdr:txBody>
    </xdr:sp>
    <xdr:clientData/>
  </xdr:twoCellAnchor>
</xdr:wsDr>
</file>

<file path=xl/tables/table1.xml><?xml version="1.0" encoding="utf-8"?>
<table xmlns="http://schemas.openxmlformats.org/spreadsheetml/2006/main" id="4" name="Таблица4" displayName="Таблица4" ref="F3:BE38" headerRowDxfId="87" tableBorderDxfId="86">
  <autoFilter ref="F3:BE38"/>
  <sortState ref="F4:BE30">
    <sortCondition ref="AK3:AK38"/>
  </sortState>
  <tableColumns count="52">
    <tableColumn id="2" name="№" totalsRowLabel="Итог" dataDxfId="84" totalsRowDxfId="85"/>
    <tableColumn id="35" name="Год постройки" dataDxfId="82" totalsRowDxfId="83"/>
    <tableColumn id="3" name="Адрес" dataDxfId="80" totalsRowDxfId="81"/>
    <tableColumn id="4" name="№Д" dataDxfId="78" totalsRowDxfId="79"/>
    <tableColumn id="5" name="Каркас дома" dataDxfId="40" totalsRowDxfId="77"/>
    <tableColumn id="6" name="Первая линия" dataDxfId="39" totalsRowDxfId="76"/>
    <tableColumn id="31" name="Перекрытия" dataDxfId="38" totalsRowDxfId="75"/>
    <tableColumn id="39" name="Отдельный вход" dataDxfId="37" totalsRowDxfId="74"/>
    <tableColumn id="36" name="Текущий вид деятельности" dataDxfId="36" totalsRowDxfId="73"/>
    <tableColumn id="37" name="Оборудование в стоимости" dataDxfId="35" totalsRowDxfId="72"/>
    <tableColumn id="38" name="Арендатор помещения" dataDxfId="34" totalsRowDxfId="71"/>
    <tableColumn id="22" name="Этаж" dataDxfId="33" totalsRowDxfId="70"/>
    <tableColumn id="7" name="S м2" dataDxfId="32" totalsRowDxfId="69"/>
    <tableColumn id="40" name="Высота потолков. см." dataDxfId="31" totalsRowDxfId="68"/>
    <tableColumn id="32" name="Число Помещений" dataDxfId="30" totalsRowDxfId="67"/>
    <tableColumn id="8" name="Количество мокрых точек" dataDxfId="29" totalsRowDxfId="66"/>
    <tableColumn id="10" name="Ниши" dataDxfId="28" totalsRowDxfId="65"/>
    <tableColumn id="26" name="Газ" dataDxfId="27" totalsRowDxfId="64"/>
    <tableColumn id="23" name="Балкон/Лоджия/витрина" dataDxfId="26" totalsRowDxfId="63"/>
    <tableColumn id="11" name="Долевая" dataDxfId="25" totalsRowDxfId="62"/>
    <tableColumn id="24" name="Раздельные _x000a_лицевые _x000a_счета" dataDxfId="24" totalsRowDxfId="61"/>
    <tableColumn id="27" name="Разрешённое использование" dataDxfId="23" totalsRowDxfId="60"/>
    <tableColumn id="33" name="Распашная" dataDxfId="22" totalsRowDxfId="59"/>
    <tableColumn id="34" name="угловая" dataDxfId="21" totalsRowDxfId="58"/>
    <tableColumn id="12" name="Высокий _x000a_1-й этаж" dataDxfId="20" totalsRowDxfId="57"/>
    <tableColumn id="29" name="Покрытие пола" dataDxfId="19" totalsRowDxfId="56"/>
    <tableColumn id="14" name="Пластиковые окна" dataDxfId="18" totalsRowDxfId="55"/>
    <tableColumn id="16" name=" " dataDxfId="17" totalsRowDxfId="54"/>
    <tableColumn id="30" name="  " dataDxfId="16" totalsRowDxfId="53"/>
    <tableColumn id="15" name="Санузел" dataDxfId="15" totalsRowDxfId="52"/>
    <tableColumn id="25" name="Освобождено" dataDxfId="14" totalsRowDxfId="51"/>
    <tableColumn id="18" name="Цена в объявлении" dataDxfId="13"/>
    <tableColumn id="28" name="1. Стоимость квадрата" dataDxfId="12">
      <calculatedColumnFormula>Таблица4[[#This Row],[Цена в объявлении]]/Таблица4[[#This Row],[S м2]]</calculatedColumnFormula>
    </tableColumn>
    <tableColumn id="45" name="Пул счёта" dataDxfId="11"/>
    <tableColumn id="42" name="Все по Ц1" dataDxfId="10"/>
    <tableColumn id="44" name="На сколько цена выше среднего" dataDxfId="9">
      <calculatedColumnFormula>Таблица4[[#This Row],[Цена в объявлении]]-Таблица4[[#This Row],[Все по Ц1]]</calculatedColumnFormula>
    </tableColumn>
    <tableColumn id="46" name="%" dataDxfId="8">
      <calculatedColumnFormula>Таблица4[[#This Row],[Все по Ц1]]/Таблица4[[#This Row],[Цена в объявлении]]</calculatedColumnFormula>
    </tableColumn>
    <tableColumn id="43" name="_" dataDxfId="7"/>
    <tableColumn id="9" name="Цены без учёта объектов, цена квадрата которых выше Ц1" dataDxfId="6">
      <calculatedColumnFormula>Таблица4[[#This Row],[2. Стоимость квадрата]]*Таблица4[[#This Row],[S м2]]</calculatedColumnFormula>
    </tableColumn>
    <tableColumn id="17" name="2. Стоимость квадрата" dataDxfId="5">
      <calculatedColumnFormula>Таблица4[[#This Row],[Цена в объявлении]]/Таблица4[[#This Row],[S м2]]</calculatedColumnFormula>
    </tableColumn>
    <tableColumn id="50" name="Всё по Ц2" dataDxfId="4">
      <calculatedColumnFormula>Таблица4[[#This Row],[S м2]]*AS39</calculatedColumnFormula>
    </tableColumn>
    <tableColumn id="51" name="__" dataDxfId="3"/>
    <tableColumn id="19" name="Цены без учёта объектов, цена квадрата которых выше Ц2" dataDxfId="2">
      <calculatedColumnFormula>Таблица4[[#This Row],[S м2]]*Таблица4[[#This Row],[3. Стоимость квадрата]]</calculatedColumnFormula>
    </tableColumn>
    <tableColumn id="13" name="3. Стоимость квадрата" dataDxfId="0">
      <calculatedColumnFormula>Таблица4[[#This Row],[Цена в объявлении]]/Таблица4[[#This Row],[S м2]]</calculatedColumnFormula>
    </tableColumn>
    <tableColumn id="54" name="Всё по Ц3" dataDxfId="1" totalsRowDxfId="50"/>
    <tableColumn id="55" name="______" dataDxfId="49"/>
    <tableColumn id="56" name=" _ " dataDxfId="48"/>
    <tableColumn id="20" name="Особенности" dataDxfId="46" totalsRowDxfId="47"/>
    <tableColumn id="21" name="Контакт:" totalsRowFunction="count" dataDxfId="44" totalsRowDxfId="45"/>
    <tableColumn id="41" name="Резюме" dataDxfId="41"/>
    <tableColumn id="1" name="Столбец2" dataDxfId="43"/>
    <tableColumn id="47" name="Столбец3" dataDxfId="4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3"/>
  <sheetViews>
    <sheetView tabSelected="1" showWhiteSpace="0" view="pageBreakPreview" topLeftCell="B3" zoomScale="40" zoomScaleNormal="55" zoomScaleSheetLayoutView="40" zoomScalePageLayoutView="25" workbookViewId="0">
      <pane ySplit="1" topLeftCell="A13" activePane="bottomLeft" state="frozen"/>
      <selection activeCell="C3" sqref="C3"/>
      <selection pane="bottomLeft" activeCell="BD15" sqref="BD15"/>
    </sheetView>
  </sheetViews>
  <sheetFormatPr defaultRowHeight="37.5" customHeight="1" x14ac:dyDescent="0.35"/>
  <cols>
    <col min="1" max="1" width="17.85546875" style="1" hidden="1" customWidth="1"/>
    <col min="2" max="2" width="14.7109375" style="1" customWidth="1"/>
    <col min="3" max="4" width="16.28515625" style="1" customWidth="1"/>
    <col min="5" max="5" width="6.7109375" style="45" customWidth="1"/>
    <col min="6" max="6" width="7.85546875" style="32" customWidth="1"/>
    <col min="7" max="7" width="15" style="32" customWidth="1"/>
    <col min="8" max="8" width="29" style="40" customWidth="1"/>
    <col min="9" max="9" width="9" style="3" customWidth="1"/>
    <col min="10" max="10" width="20.28515625" style="1" hidden="1" customWidth="1"/>
    <col min="11" max="11" width="6.7109375" style="24" customWidth="1"/>
    <col min="12" max="12" width="6.7109375" style="24" hidden="1" customWidth="1"/>
    <col min="13" max="13" width="6.7109375" style="24" customWidth="1"/>
    <col min="14" max="14" width="11.85546875" style="24" customWidth="1"/>
    <col min="15" max="17" width="6.7109375" style="24" customWidth="1"/>
    <col min="18" max="21" width="6.7109375" style="25" customWidth="1"/>
    <col min="22" max="22" width="6.7109375" style="7" hidden="1" customWidth="1"/>
    <col min="23" max="24" width="6.7109375" style="7" customWidth="1"/>
    <col min="25" max="26" width="6.7109375" style="7" hidden="1" customWidth="1"/>
    <col min="27" max="32" width="6.7109375" style="7" customWidth="1"/>
    <col min="33" max="34" width="6.7109375" style="7" hidden="1" customWidth="1"/>
    <col min="35" max="36" width="6.7109375" style="7" customWidth="1"/>
    <col min="37" max="38" width="11.5703125" style="2" customWidth="1"/>
    <col min="39" max="39" width="11.5703125" style="2" hidden="1" customWidth="1"/>
    <col min="40" max="42" width="11.5703125" style="2" customWidth="1"/>
    <col min="43" max="43" width="11.5703125" style="2" hidden="1" customWidth="1"/>
    <col min="44" max="47" width="11.5703125" style="2" customWidth="1"/>
    <col min="48" max="49" width="11.5703125" style="6" customWidth="1"/>
    <col min="50" max="52" width="11.5703125" style="6" hidden="1" customWidth="1"/>
    <col min="53" max="53" width="42" style="32" customWidth="1"/>
    <col min="54" max="54" width="29.140625" style="32" customWidth="1"/>
    <col min="55" max="55" width="75.5703125" style="145" customWidth="1"/>
    <col min="56" max="56" width="25" style="1" customWidth="1"/>
    <col min="57" max="57" width="38.28515625" style="1" customWidth="1"/>
    <col min="58" max="16384" width="9.140625" style="1"/>
  </cols>
  <sheetData>
    <row r="1" spans="2:88" s="5" customFormat="1" ht="83.25" hidden="1" customHeight="1" x14ac:dyDescent="0.25">
      <c r="E1" s="46"/>
      <c r="F1" s="33"/>
      <c r="G1" s="33"/>
      <c r="H1" s="37" t="s">
        <v>12</v>
      </c>
      <c r="I1" s="28"/>
      <c r="J1" s="26"/>
      <c r="K1" s="26"/>
      <c r="L1" s="26"/>
      <c r="M1" s="26"/>
      <c r="N1" s="26"/>
      <c r="O1" s="26"/>
      <c r="P1" s="26"/>
      <c r="Q1" s="26"/>
      <c r="R1" s="28"/>
      <c r="S1" s="28"/>
      <c r="T1" s="28"/>
      <c r="U1" s="28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9"/>
      <c r="AG1" s="27"/>
      <c r="AH1" s="27"/>
      <c r="AI1" s="27"/>
      <c r="AJ1" s="27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1"/>
      <c r="AW1" s="31"/>
      <c r="AX1" s="31"/>
      <c r="AY1" s="31"/>
      <c r="AZ1" s="31"/>
      <c r="BA1" s="33"/>
      <c r="BB1" s="34"/>
      <c r="BC1" s="90"/>
    </row>
    <row r="2" spans="2:88" ht="129" hidden="1" customHeight="1" x14ac:dyDescent="0.35"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88" s="65" customFormat="1" ht="171" customHeight="1" thickBot="1" x14ac:dyDescent="0.55000000000000004">
      <c r="B3" s="142">
        <f>AVERAGE(AL4:AL30)</f>
        <v>37529.533696095874</v>
      </c>
      <c r="C3" s="142">
        <f>AVERAGE(AS4:AS38)</f>
        <v>38950.334834261244</v>
      </c>
      <c r="D3" s="142">
        <f>AVERAGE(AW4:AW38)</f>
        <v>38388.355770549926</v>
      </c>
      <c r="E3" s="66"/>
      <c r="F3" s="67" t="s">
        <v>203</v>
      </c>
      <c r="G3" s="68" t="s">
        <v>202</v>
      </c>
      <c r="H3" s="69" t="s">
        <v>4</v>
      </c>
      <c r="I3" s="70" t="s">
        <v>0</v>
      </c>
      <c r="J3" s="69" t="s">
        <v>142</v>
      </c>
      <c r="K3" s="71" t="s">
        <v>33</v>
      </c>
      <c r="L3" s="71" t="s">
        <v>18</v>
      </c>
      <c r="M3" s="71" t="s">
        <v>39</v>
      </c>
      <c r="N3" s="71" t="s">
        <v>37</v>
      </c>
      <c r="O3" s="71" t="s">
        <v>204</v>
      </c>
      <c r="P3" s="71" t="s">
        <v>38</v>
      </c>
      <c r="Q3" s="71" t="s">
        <v>206</v>
      </c>
      <c r="R3" s="72" t="s">
        <v>205</v>
      </c>
      <c r="S3" s="73" t="s">
        <v>207</v>
      </c>
      <c r="T3" s="79" t="s">
        <v>208</v>
      </c>
      <c r="U3" s="73" t="s">
        <v>28</v>
      </c>
      <c r="V3" s="71" t="s">
        <v>6</v>
      </c>
      <c r="W3" s="71" t="s">
        <v>15</v>
      </c>
      <c r="X3" s="71" t="s">
        <v>209</v>
      </c>
      <c r="Y3" s="71" t="s">
        <v>10</v>
      </c>
      <c r="Z3" s="71" t="s">
        <v>14</v>
      </c>
      <c r="AA3" s="71" t="s">
        <v>31</v>
      </c>
      <c r="AB3" s="71" t="s">
        <v>23</v>
      </c>
      <c r="AC3" s="71" t="s">
        <v>19</v>
      </c>
      <c r="AD3" s="71" t="s">
        <v>13</v>
      </c>
      <c r="AE3" s="71" t="s">
        <v>34</v>
      </c>
      <c r="AF3" s="71" t="s">
        <v>247</v>
      </c>
      <c r="AG3" s="71" t="s">
        <v>11</v>
      </c>
      <c r="AH3" s="71" t="s">
        <v>50</v>
      </c>
      <c r="AI3" s="71" t="s">
        <v>17</v>
      </c>
      <c r="AJ3" s="71" t="s">
        <v>40</v>
      </c>
      <c r="AK3" s="82" t="s">
        <v>217</v>
      </c>
      <c r="AL3" s="74" t="s">
        <v>210</v>
      </c>
      <c r="AM3" s="74" t="s">
        <v>223</v>
      </c>
      <c r="AN3" s="74" t="s">
        <v>222</v>
      </c>
      <c r="AO3" s="74" t="s">
        <v>228</v>
      </c>
      <c r="AP3" s="74" t="s">
        <v>230</v>
      </c>
      <c r="AQ3" s="74" t="s">
        <v>229</v>
      </c>
      <c r="AR3" s="83" t="s">
        <v>213</v>
      </c>
      <c r="AS3" s="75" t="s">
        <v>211</v>
      </c>
      <c r="AT3" s="75" t="s">
        <v>237</v>
      </c>
      <c r="AU3" s="75" t="s">
        <v>236</v>
      </c>
      <c r="AV3" s="84" t="s">
        <v>218</v>
      </c>
      <c r="AW3" s="76" t="s">
        <v>212</v>
      </c>
      <c r="AX3" s="76" t="s">
        <v>238</v>
      </c>
      <c r="AY3" s="97" t="s">
        <v>239</v>
      </c>
      <c r="AZ3" s="97" t="s">
        <v>240</v>
      </c>
      <c r="BA3" s="77" t="s">
        <v>20</v>
      </c>
      <c r="BB3" s="77" t="s">
        <v>1</v>
      </c>
      <c r="BC3" s="198" t="s">
        <v>221</v>
      </c>
      <c r="BD3" s="197" t="s">
        <v>184</v>
      </c>
      <c r="BE3" s="78" t="s">
        <v>231</v>
      </c>
    </row>
    <row r="4" spans="2:88" ht="102.75" customHeight="1" thickTop="1" x14ac:dyDescent="0.35">
      <c r="B4" s="142">
        <f>AVERAGE(AL4:AL30)</f>
        <v>37529.533696095874</v>
      </c>
      <c r="C4" s="142">
        <f>AVERAGE(AS4:AS38)</f>
        <v>38950.334834261244</v>
      </c>
      <c r="D4" s="142">
        <f>AVERAGE(AW4:AW38)</f>
        <v>38388.355770549926</v>
      </c>
      <c r="F4" s="47" t="s">
        <v>62</v>
      </c>
      <c r="G4" s="49" t="s">
        <v>96</v>
      </c>
      <c r="H4" s="103" t="s">
        <v>95</v>
      </c>
      <c r="I4" s="104" t="s">
        <v>94</v>
      </c>
      <c r="J4" s="105" t="s">
        <v>58</v>
      </c>
      <c r="K4" s="147" t="s">
        <v>93</v>
      </c>
      <c r="L4" s="147"/>
      <c r="M4" s="147" t="s">
        <v>3</v>
      </c>
      <c r="N4" s="148" t="s">
        <v>92</v>
      </c>
      <c r="O4" s="149" t="s">
        <v>22</v>
      </c>
      <c r="P4" s="149" t="s">
        <v>22</v>
      </c>
      <c r="Q4" s="150" t="s">
        <v>77</v>
      </c>
      <c r="R4" s="151">
        <v>107</v>
      </c>
      <c r="S4" s="149" t="s">
        <v>22</v>
      </c>
      <c r="T4" s="149" t="s">
        <v>22</v>
      </c>
      <c r="U4" s="152" t="s">
        <v>62</v>
      </c>
      <c r="V4" s="153"/>
      <c r="W4" s="154" t="s">
        <v>2</v>
      </c>
      <c r="X4" s="155" t="s">
        <v>2</v>
      </c>
      <c r="Y4" s="156"/>
      <c r="Z4" s="156"/>
      <c r="AA4" s="157" t="s">
        <v>32</v>
      </c>
      <c r="AB4" s="154" t="s">
        <v>2</v>
      </c>
      <c r="AC4" s="154" t="s">
        <v>2</v>
      </c>
      <c r="AD4" s="158" t="s">
        <v>56</v>
      </c>
      <c r="AE4" s="148" t="s">
        <v>127</v>
      </c>
      <c r="AF4" s="156" t="s">
        <v>91</v>
      </c>
      <c r="AG4" s="156"/>
      <c r="AH4" s="152"/>
      <c r="AI4" s="159" t="s">
        <v>3</v>
      </c>
      <c r="AJ4" s="155" t="s">
        <v>2</v>
      </c>
      <c r="AK4" s="118">
        <v>1900000</v>
      </c>
      <c r="AL4" s="119">
        <f>Таблица4[[#This Row],[Цена в объявлении]]/Таблица4[[#This Row],[S м2]]</f>
        <v>17757.009345794391</v>
      </c>
      <c r="AM4" s="120"/>
      <c r="AN4" s="120">
        <f>Таблица4[[#This Row],[S м2]]*B4</f>
        <v>4015660.1054822584</v>
      </c>
      <c r="AO4" s="120">
        <f>Таблица4[[#This Row],[Цена в объявлении]]-Таблица4[[#This Row],[Все по Ц1]]</f>
        <v>-2115660.1054822584</v>
      </c>
      <c r="AP4" s="121">
        <f>Таблица4[[#This Row],[Все по Ц1]]/Таблица4[[#This Row],[Цена в объявлении]]-100%</f>
        <v>1.1135053186748727</v>
      </c>
      <c r="AQ4" s="120" t="s">
        <v>2</v>
      </c>
      <c r="AR4" s="107" t="s">
        <v>2</v>
      </c>
      <c r="AS4" s="107" t="s">
        <v>2</v>
      </c>
      <c r="AT4" s="107" t="s">
        <v>2</v>
      </c>
      <c r="AU4" s="138" t="s">
        <v>2</v>
      </c>
      <c r="AV4" s="122" t="str">
        <f>Таблица4[[#This Row],[Цены без учёта объектов, цена квадрата которых выше Ц1]]</f>
        <v>➖</v>
      </c>
      <c r="AW4" s="122" t="str">
        <f>Таблица4[[#This Row],[2. Стоимость квадрата]]</f>
        <v>➖</v>
      </c>
      <c r="AX4" s="108"/>
      <c r="AY4" s="113"/>
      <c r="AZ4" s="113"/>
      <c r="BA4" s="109" t="s">
        <v>90</v>
      </c>
      <c r="BB4" s="110" t="s">
        <v>190</v>
      </c>
      <c r="BC4" s="146" t="s">
        <v>271</v>
      </c>
      <c r="BD4" s="91" t="s">
        <v>89</v>
      </c>
    </row>
    <row r="5" spans="2:88" ht="101.25" customHeight="1" x14ac:dyDescent="0.35">
      <c r="B5" s="142">
        <f>AVERAGE(AL4:AL30)</f>
        <v>37529.533696095874</v>
      </c>
      <c r="C5" s="142">
        <f>AVERAGE(AS4:AS38)</f>
        <v>38950.334834261244</v>
      </c>
      <c r="D5" s="142">
        <f>AVERAGE(AW4:AW38)</f>
        <v>38388.355770549926</v>
      </c>
      <c r="F5" s="47" t="s">
        <v>21</v>
      </c>
      <c r="G5" s="102" t="s">
        <v>173</v>
      </c>
      <c r="H5" s="87" t="s">
        <v>171</v>
      </c>
      <c r="I5" s="14" t="s">
        <v>172</v>
      </c>
      <c r="J5" s="85" t="s">
        <v>58</v>
      </c>
      <c r="K5" s="160" t="s">
        <v>3</v>
      </c>
      <c r="L5" s="160"/>
      <c r="M5" s="160" t="s">
        <v>3</v>
      </c>
      <c r="N5" s="161" t="s">
        <v>22</v>
      </c>
      <c r="O5" s="161" t="s">
        <v>22</v>
      </c>
      <c r="P5" s="160" t="s">
        <v>3</v>
      </c>
      <c r="Q5" s="162"/>
      <c r="R5" s="163">
        <v>85</v>
      </c>
      <c r="S5" s="161" t="s">
        <v>22</v>
      </c>
      <c r="T5" s="163">
        <v>5</v>
      </c>
      <c r="U5" s="162" t="s">
        <v>21</v>
      </c>
      <c r="V5" s="164"/>
      <c r="W5" s="161" t="s">
        <v>22</v>
      </c>
      <c r="X5" s="165" t="s">
        <v>2</v>
      </c>
      <c r="Y5" s="166"/>
      <c r="Z5" s="166"/>
      <c r="AA5" s="167" t="s">
        <v>32</v>
      </c>
      <c r="AB5" s="168" t="s">
        <v>49</v>
      </c>
      <c r="AC5" s="160" t="s">
        <v>3</v>
      </c>
      <c r="AD5" s="168" t="s">
        <v>56</v>
      </c>
      <c r="AE5" s="168" t="s">
        <v>35</v>
      </c>
      <c r="AF5" s="168" t="s">
        <v>16</v>
      </c>
      <c r="AG5" s="166"/>
      <c r="AH5" s="169"/>
      <c r="AI5" s="160" t="s">
        <v>3</v>
      </c>
      <c r="AJ5" s="165" t="s">
        <v>2</v>
      </c>
      <c r="AK5" s="127">
        <v>2950000</v>
      </c>
      <c r="AL5" s="128">
        <f>Таблица4[[#This Row],[Цена в объявлении]]/Таблица4[[#This Row],[S м2]]</f>
        <v>34705.882352941175</v>
      </c>
      <c r="AM5" s="128"/>
      <c r="AN5" s="120">
        <f>Таблица4[[#This Row],[S м2]]*B5</f>
        <v>3190010.3641681494</v>
      </c>
      <c r="AO5" s="128">
        <f>Таблица4[[#This Row],[Цена в объявлении]]-Таблица4[[#This Row],[Все по Ц1]]</f>
        <v>-240010.36416814942</v>
      </c>
      <c r="AP5" s="133">
        <f>Таблица4[[#This Row],[Все по Ц1]]/Таблица4[[#This Row],[Цена в объявлении]]-100%</f>
        <v>8.1359445480728709E-2</v>
      </c>
      <c r="AQ5" s="128"/>
      <c r="AR5" s="93">
        <f>Таблица4[[#This Row],[2. Стоимость квадрата]]*Таблица4[[#This Row],[S м2]]</f>
        <v>2950000</v>
      </c>
      <c r="AS5" s="94">
        <f>Таблица4[[#This Row],[Цена в объявлении]]/Таблица4[[#This Row],[S м2]]</f>
        <v>34705.882352941175</v>
      </c>
      <c r="AT5" s="94">
        <f>Таблица4[[#This Row],[S м2]]*C5</f>
        <v>3310778.4609122057</v>
      </c>
      <c r="AU5" s="130">
        <f>Таблица4[[#This Row],[Всё по Ц2]]/Таблица4[[#This Row],[Цены без учёта объектов, цена квадрата которых выше Ц1]]-100%</f>
        <v>0.1222977833600698</v>
      </c>
      <c r="AV5" s="115" t="s">
        <v>2</v>
      </c>
      <c r="AW5" s="115" t="s">
        <v>2</v>
      </c>
      <c r="AX5" s="53"/>
      <c r="AY5" s="100"/>
      <c r="AZ5" s="100"/>
      <c r="BA5" s="35" t="s">
        <v>277</v>
      </c>
      <c r="BB5" s="36" t="s">
        <v>175</v>
      </c>
      <c r="BC5" s="146" t="s">
        <v>276</v>
      </c>
      <c r="BD5" s="92" t="s">
        <v>174</v>
      </c>
    </row>
    <row r="6" spans="2:88" ht="103.5" customHeight="1" x14ac:dyDescent="0.35">
      <c r="B6" s="142">
        <f>AVERAGE(AL4:AL30)</f>
        <v>37529.533696095874</v>
      </c>
      <c r="C6" s="142">
        <f>AVERAGE(AS4:AS38)</f>
        <v>38950.334834261244</v>
      </c>
      <c r="D6" s="142">
        <f>AVERAGE(AW4:AW38)</f>
        <v>38388.355770549926</v>
      </c>
      <c r="F6" s="47" t="s">
        <v>5</v>
      </c>
      <c r="G6" s="42" t="s">
        <v>113</v>
      </c>
      <c r="H6" s="88" t="s">
        <v>95</v>
      </c>
      <c r="I6" s="137" t="s">
        <v>119</v>
      </c>
      <c r="J6" s="86" t="s">
        <v>115</v>
      </c>
      <c r="K6" s="170" t="s">
        <v>2</v>
      </c>
      <c r="L6" s="171"/>
      <c r="M6" s="171" t="s">
        <v>3</v>
      </c>
      <c r="N6" s="170" t="s">
        <v>2</v>
      </c>
      <c r="O6" s="170" t="s">
        <v>2</v>
      </c>
      <c r="P6" s="172" t="s">
        <v>22</v>
      </c>
      <c r="Q6" s="173" t="s">
        <v>116</v>
      </c>
      <c r="R6" s="174">
        <v>90</v>
      </c>
      <c r="S6" s="172" t="s">
        <v>22</v>
      </c>
      <c r="T6" s="174" t="s">
        <v>120</v>
      </c>
      <c r="U6" s="174">
        <v>1</v>
      </c>
      <c r="V6" s="175"/>
      <c r="W6" s="170" t="s">
        <v>2</v>
      </c>
      <c r="X6" s="170" t="s">
        <v>2</v>
      </c>
      <c r="Y6" s="176"/>
      <c r="Z6" s="176"/>
      <c r="AA6" s="177" t="s">
        <v>32</v>
      </c>
      <c r="AB6" s="172" t="s">
        <v>22</v>
      </c>
      <c r="AC6" s="172" t="s">
        <v>22</v>
      </c>
      <c r="AD6" s="178" t="s">
        <v>56</v>
      </c>
      <c r="AE6" s="178" t="s">
        <v>35</v>
      </c>
      <c r="AF6" s="178" t="s">
        <v>16</v>
      </c>
      <c r="AG6" s="176"/>
      <c r="AH6" s="179"/>
      <c r="AI6" s="171" t="s">
        <v>3</v>
      </c>
      <c r="AJ6" s="171" t="s">
        <v>3</v>
      </c>
      <c r="AK6" s="123">
        <v>3000000</v>
      </c>
      <c r="AL6" s="124">
        <f>Таблица4[[#This Row],[Цена в объявлении]]/Таблица4[[#This Row],[S м2]]</f>
        <v>33333.333333333336</v>
      </c>
      <c r="AM6" s="124"/>
      <c r="AN6" s="120">
        <f>Таблица4[[#This Row],[S м2]]*B6</f>
        <v>3377658.0326486286</v>
      </c>
      <c r="AO6" s="124">
        <f>Таблица4[[#This Row],[Цена в объявлении]]-Таблица4[[#This Row],[Все по Ц1]]</f>
        <v>-377658.03264862858</v>
      </c>
      <c r="AP6" s="125">
        <f>Таблица4[[#This Row],[Все по Ц1]]/Таблица4[[#This Row],[Цена в объявлении]]-100%</f>
        <v>0.1258860108828761</v>
      </c>
      <c r="AQ6" s="124"/>
      <c r="AR6" s="114">
        <f>Таблица4[[#This Row],[2. Стоимость квадрата]]*Таблица4[[#This Row],[S м2]]</f>
        <v>3000000</v>
      </c>
      <c r="AS6" s="95">
        <f>Таблица4[[#This Row],[Цена в объявлении]]/Таблица4[[#This Row],[S м2]]</f>
        <v>33333.333333333336</v>
      </c>
      <c r="AT6" s="94">
        <f>Таблица4[[#This Row],[S м2]]*C6</f>
        <v>3505530.1350835119</v>
      </c>
      <c r="AU6" s="129">
        <f>Таблица4[[#This Row],[Всё по Ц2]]/Таблица4[[#This Row],[Цены без учёта объектов, цена квадрата которых выше Ц1]]-100%</f>
        <v>0.1685100450278374</v>
      </c>
      <c r="AV6" s="126" t="s">
        <v>2</v>
      </c>
      <c r="AW6" s="126" t="s">
        <v>2</v>
      </c>
      <c r="AX6" s="55"/>
      <c r="AY6" s="99"/>
      <c r="AZ6" s="99"/>
      <c r="BA6" s="111" t="s">
        <v>118</v>
      </c>
      <c r="BB6" s="41" t="s">
        <v>121</v>
      </c>
      <c r="BC6" s="146" t="s">
        <v>272</v>
      </c>
      <c r="BD6" s="91" t="s">
        <v>122</v>
      </c>
    </row>
    <row r="7" spans="2:88" s="4" customFormat="1" ht="114" customHeight="1" x14ac:dyDescent="0.25">
      <c r="B7" s="142">
        <f>AVERAGE(AL4:AL30)</f>
        <v>37529.533696095874</v>
      </c>
      <c r="C7" s="142">
        <f>AVERAGE(AS4:AS38)</f>
        <v>38950.334834261244</v>
      </c>
      <c r="D7" s="142">
        <f>AVERAGE(AW4:AW38)</f>
        <v>38388.355770549926</v>
      </c>
      <c r="E7" s="1"/>
      <c r="F7" s="47" t="s">
        <v>250</v>
      </c>
      <c r="G7" s="42" t="s">
        <v>141</v>
      </c>
      <c r="H7" s="87" t="s">
        <v>139</v>
      </c>
      <c r="I7" s="13" t="s">
        <v>140</v>
      </c>
      <c r="J7" s="85" t="s">
        <v>115</v>
      </c>
      <c r="K7" s="161" t="s">
        <v>22</v>
      </c>
      <c r="L7" s="160"/>
      <c r="M7" s="160" t="s">
        <v>3</v>
      </c>
      <c r="N7" s="170" t="s">
        <v>2</v>
      </c>
      <c r="O7" s="170" t="s">
        <v>2</v>
      </c>
      <c r="P7" s="170" t="s">
        <v>2</v>
      </c>
      <c r="Q7" s="162" t="s">
        <v>70</v>
      </c>
      <c r="R7" s="163">
        <v>82.9</v>
      </c>
      <c r="S7" s="161" t="s">
        <v>22</v>
      </c>
      <c r="T7" s="163" t="s">
        <v>143</v>
      </c>
      <c r="U7" s="169" t="s">
        <v>62</v>
      </c>
      <c r="V7" s="164"/>
      <c r="W7" s="170" t="s">
        <v>2</v>
      </c>
      <c r="X7" s="170" t="s">
        <v>2</v>
      </c>
      <c r="Y7" s="166"/>
      <c r="Z7" s="166"/>
      <c r="AA7" s="167" t="s">
        <v>32</v>
      </c>
      <c r="AB7" s="165" t="s">
        <v>22</v>
      </c>
      <c r="AC7" s="170" t="s">
        <v>22</v>
      </c>
      <c r="AD7" s="168" t="s">
        <v>56</v>
      </c>
      <c r="AE7" s="180" t="s">
        <v>22</v>
      </c>
      <c r="AF7" s="168" t="s">
        <v>16</v>
      </c>
      <c r="AG7" s="166"/>
      <c r="AH7" s="169"/>
      <c r="AI7" s="160" t="s">
        <v>3</v>
      </c>
      <c r="AJ7" s="160" t="s">
        <v>3</v>
      </c>
      <c r="AK7" s="127">
        <v>3200000</v>
      </c>
      <c r="AL7" s="128">
        <f>Таблица4[[#This Row],[Цена в объявлении]]/Таблица4[[#This Row],[S м2]]</f>
        <v>38600.723763570568</v>
      </c>
      <c r="AM7" s="128"/>
      <c r="AN7" s="120">
        <f>Таблица4[[#This Row],[S м2]]*B7</f>
        <v>3111198.343406348</v>
      </c>
      <c r="AO7" s="128">
        <f>Таблица4[[#This Row],[Цена в объявлении]]-Таблица4[[#This Row],[Все по Ц1]]</f>
        <v>88801.656593651976</v>
      </c>
      <c r="AP7" s="125">
        <f>Таблица4[[#This Row],[Все по Ц1]]/Таблица4[[#This Row],[Цена в объявлении]]-100%</f>
        <v>-2.7750517685516285E-2</v>
      </c>
      <c r="AQ7" s="128"/>
      <c r="AR7" s="93">
        <f>Таблица4[[#This Row],[2. Стоимость квадрата]]*Таблица4[[#This Row],[S м2]]</f>
        <v>3200000.0000000005</v>
      </c>
      <c r="AS7" s="94">
        <f>Таблица4[[#This Row],[Цена в объявлении]]/Таблица4[[#This Row],[S м2]]</f>
        <v>38600.723763570568</v>
      </c>
      <c r="AT7" s="94">
        <f>Таблица4[[#This Row],[S м2]]*C7</f>
        <v>3228982.7577602575</v>
      </c>
      <c r="AU7" s="129">
        <f>Таблица4[[#This Row],[Всё по Ц2]]/Таблица4[[#This Row],[Цены без учёта объектов, цена квадрата которых выше Ц1]]-100%</f>
        <v>9.0571118000803974E-3</v>
      </c>
      <c r="AV7" s="126">
        <f>Таблица4[[#This Row],[Цены без учёта объектов, цена квадрата которых выше Ц1]]</f>
        <v>3200000.0000000005</v>
      </c>
      <c r="AW7" s="126">
        <f>Таблица4[[#This Row],[2. Стоимость квадрата]]</f>
        <v>38600.723763570568</v>
      </c>
      <c r="AX7" s="53"/>
      <c r="AY7" s="100"/>
      <c r="AZ7" s="100"/>
      <c r="BA7" s="35" t="s">
        <v>275</v>
      </c>
      <c r="BB7" s="36" t="s">
        <v>144</v>
      </c>
      <c r="BC7" s="146" t="s">
        <v>286</v>
      </c>
      <c r="BD7" s="1" t="s">
        <v>274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2:88" s="4" customFormat="1" ht="136.5" customHeight="1" x14ac:dyDescent="0.35">
      <c r="B8" s="142">
        <f>AVERAGE(AL4:AL30)</f>
        <v>37529.533696095874</v>
      </c>
      <c r="C8" s="142">
        <f>AVERAGE(AS4:AS38)</f>
        <v>38950.334834261244</v>
      </c>
      <c r="D8" s="142">
        <f>AVERAGE(AW4:AW38)</f>
        <v>38388.355770549926</v>
      </c>
      <c r="E8" s="1"/>
      <c r="F8" s="47" t="s">
        <v>251</v>
      </c>
      <c r="G8" s="42" t="s">
        <v>165</v>
      </c>
      <c r="H8" s="87" t="s">
        <v>163</v>
      </c>
      <c r="I8" s="14" t="s">
        <v>164</v>
      </c>
      <c r="J8" s="85" t="s">
        <v>58</v>
      </c>
      <c r="K8" s="171" t="s">
        <v>3</v>
      </c>
      <c r="L8" s="160"/>
      <c r="M8" s="160" t="s">
        <v>3</v>
      </c>
      <c r="N8" s="170" t="s">
        <v>2</v>
      </c>
      <c r="O8" s="170" t="s">
        <v>2</v>
      </c>
      <c r="P8" s="170" t="s">
        <v>2</v>
      </c>
      <c r="Q8" s="162" t="s">
        <v>166</v>
      </c>
      <c r="R8" s="163">
        <v>91</v>
      </c>
      <c r="S8" s="161" t="s">
        <v>22</v>
      </c>
      <c r="T8" s="163" t="s">
        <v>167</v>
      </c>
      <c r="U8" s="161" t="s">
        <v>22</v>
      </c>
      <c r="V8" s="181"/>
      <c r="W8" s="172" t="s">
        <v>22</v>
      </c>
      <c r="X8" s="170" t="s">
        <v>2</v>
      </c>
      <c r="Y8" s="169"/>
      <c r="Z8" s="169"/>
      <c r="AA8" s="167" t="s">
        <v>32</v>
      </c>
      <c r="AB8" s="168" t="s">
        <v>48</v>
      </c>
      <c r="AC8" s="171" t="s">
        <v>3</v>
      </c>
      <c r="AD8" s="168" t="s">
        <v>56</v>
      </c>
      <c r="AE8" s="182" t="s">
        <v>22</v>
      </c>
      <c r="AF8" s="168" t="s">
        <v>168</v>
      </c>
      <c r="AG8" s="183"/>
      <c r="AH8" s="169"/>
      <c r="AI8" s="165" t="s">
        <v>22</v>
      </c>
      <c r="AJ8" s="160" t="s">
        <v>3</v>
      </c>
      <c r="AK8" s="127">
        <v>3276000</v>
      </c>
      <c r="AL8" s="128">
        <f>Таблица4[[#This Row],[Цена в объявлении]]/Таблица4[[#This Row],[S м2]]</f>
        <v>36000</v>
      </c>
      <c r="AM8" s="128"/>
      <c r="AN8" s="120">
        <f>Таблица4[[#This Row],[S м2]]*B8</f>
        <v>3415187.5663447245</v>
      </c>
      <c r="AO8" s="128">
        <f>Таблица4[[#This Row],[Цена в объявлении]]-Таблица4[[#This Row],[Все по Ц1]]</f>
        <v>-139187.5663447245</v>
      </c>
      <c r="AP8" s="125">
        <f>Таблица4[[#This Row],[Все по Ц1]]/Таблица4[[#This Row],[Цена в объявлении]]-100%</f>
        <v>4.2487047113774379E-2</v>
      </c>
      <c r="AQ8" s="128"/>
      <c r="AR8" s="93">
        <f>Таблица4[[#This Row],[2. Стоимость квадрата]]*Таблица4[[#This Row],[S м2]]</f>
        <v>3276000</v>
      </c>
      <c r="AS8" s="94">
        <f>Таблица4[[#This Row],[Цена в объявлении]]/Таблица4[[#This Row],[S м2]]</f>
        <v>36000</v>
      </c>
      <c r="AT8" s="94">
        <f>Таблица4[[#This Row],[S м2]]*C8</f>
        <v>3544480.4699177733</v>
      </c>
      <c r="AU8" s="129">
        <f>Таблица4[[#This Row],[Всё по Ц2]]/Таблица4[[#This Row],[Цены без учёта объектов, цена квадрата которых выше Ц1]]-100%</f>
        <v>8.1953745396145639E-2</v>
      </c>
      <c r="AV8" s="115">
        <f>Таблица4[[#This Row],[Цены без учёта объектов, цена квадрата которых выше Ц1]]</f>
        <v>3276000</v>
      </c>
      <c r="AW8" s="115">
        <f>Таблица4[[#This Row],[2. Стоимость квадрата]]</f>
        <v>36000</v>
      </c>
      <c r="AX8" s="53"/>
      <c r="AY8" s="100"/>
      <c r="AZ8" s="100"/>
      <c r="BA8" s="35" t="s">
        <v>287</v>
      </c>
      <c r="BB8" s="36" t="s">
        <v>170</v>
      </c>
      <c r="BC8" s="146" t="s">
        <v>273</v>
      </c>
      <c r="BD8" s="91" t="s">
        <v>169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2:88" ht="121.5" customHeight="1" x14ac:dyDescent="0.35">
      <c r="B9" s="142">
        <f>AVERAGE(AL4:AL30)</f>
        <v>37529.533696095874</v>
      </c>
      <c r="C9" s="142">
        <f>AVERAGE(AS4:AS38)</f>
        <v>38950.334834261244</v>
      </c>
      <c r="D9" s="142">
        <f>AVERAGE(AW4:AW38)</f>
        <v>38388.355770549926</v>
      </c>
      <c r="F9" s="47" t="s">
        <v>252</v>
      </c>
      <c r="G9" s="62" t="s">
        <v>86</v>
      </c>
      <c r="H9" s="87" t="s">
        <v>87</v>
      </c>
      <c r="I9" s="14" t="s">
        <v>5</v>
      </c>
      <c r="J9" s="85" t="s">
        <v>58</v>
      </c>
      <c r="K9" s="172" t="s">
        <v>22</v>
      </c>
      <c r="L9" s="160"/>
      <c r="M9" s="160" t="s">
        <v>3</v>
      </c>
      <c r="N9" s="178" t="s">
        <v>88</v>
      </c>
      <c r="O9" s="172" t="s">
        <v>22</v>
      </c>
      <c r="P9" s="172" t="s">
        <v>22</v>
      </c>
      <c r="Q9" s="162" t="s">
        <v>85</v>
      </c>
      <c r="R9" s="163">
        <v>82.3</v>
      </c>
      <c r="S9" s="161" t="s">
        <v>22</v>
      </c>
      <c r="T9" s="163">
        <v>4</v>
      </c>
      <c r="U9" s="161" t="s">
        <v>22</v>
      </c>
      <c r="V9" s="164"/>
      <c r="W9" s="170" t="s">
        <v>2</v>
      </c>
      <c r="X9" s="170" t="s">
        <v>2</v>
      </c>
      <c r="Y9" s="166"/>
      <c r="Z9" s="166"/>
      <c r="AA9" s="167" t="s">
        <v>32</v>
      </c>
      <c r="AB9" s="170" t="s">
        <v>2</v>
      </c>
      <c r="AC9" s="170" t="s">
        <v>2</v>
      </c>
      <c r="AD9" s="168" t="s">
        <v>79</v>
      </c>
      <c r="AE9" s="168" t="s">
        <v>35</v>
      </c>
      <c r="AF9" s="167" t="s">
        <v>2</v>
      </c>
      <c r="AG9" s="166"/>
      <c r="AH9" s="169"/>
      <c r="AI9" s="160" t="s">
        <v>3</v>
      </c>
      <c r="AJ9" s="165" t="s">
        <v>2</v>
      </c>
      <c r="AK9" s="127">
        <v>3400000</v>
      </c>
      <c r="AL9" s="128">
        <f>Таблица4[[#This Row],[Цена в объявлении]]/Таблица4[[#This Row],[S м2]]</f>
        <v>41312.272174969621</v>
      </c>
      <c r="AM9" s="128"/>
      <c r="AN9" s="120">
        <f>Таблица4[[#This Row],[S м2]]*B9</f>
        <v>3088680.6231886903</v>
      </c>
      <c r="AO9" s="128">
        <f>Таблица4[[#This Row],[Цена в объявлении]]-Таблица4[[#This Row],[Все по Ц1]]</f>
        <v>311319.37681130972</v>
      </c>
      <c r="AP9" s="125">
        <f>Таблица4[[#This Row],[Все по Ц1]]/Таблица4[[#This Row],[Цена в объявлении]]-100%</f>
        <v>-9.156452259156167E-2</v>
      </c>
      <c r="AQ9" s="128"/>
      <c r="AR9" s="93">
        <f>Таблица4[[#This Row],[2. Стоимость квадрата]]*Таблица4[[#This Row],[S м2]]</f>
        <v>3399999.9999999995</v>
      </c>
      <c r="AS9" s="94">
        <f>Таблица4[[#This Row],[Цена в объявлении]]/Таблица4[[#This Row],[S м2]]</f>
        <v>41312.272174969621</v>
      </c>
      <c r="AT9" s="94">
        <f>Таблица4[[#This Row],[S м2]]*C9</f>
        <v>3205612.5568597005</v>
      </c>
      <c r="AU9" s="129">
        <f>Таблица4[[#This Row],[Всё по Ц2]]/Таблица4[[#This Row],[Цены без учёта объектов, цена квадрата которых выше Ц1]]-100%</f>
        <v>-5.7172777394205565E-2</v>
      </c>
      <c r="AV9" s="115" t="s">
        <v>2</v>
      </c>
      <c r="AW9" s="115" t="s">
        <v>2</v>
      </c>
      <c r="AX9" s="53"/>
      <c r="AY9" s="100"/>
      <c r="AZ9" s="100"/>
      <c r="BA9" s="35" t="s">
        <v>84</v>
      </c>
      <c r="BB9" s="36" t="s">
        <v>182</v>
      </c>
      <c r="BC9" s="146" t="s">
        <v>273</v>
      </c>
      <c r="BD9" s="1" t="s">
        <v>183</v>
      </c>
      <c r="BE9" s="91" t="s">
        <v>83</v>
      </c>
    </row>
    <row r="10" spans="2:88" ht="108.75" customHeight="1" x14ac:dyDescent="0.35">
      <c r="B10" s="142">
        <f>AVERAGE(AL4:AL30)</f>
        <v>37529.533696095874</v>
      </c>
      <c r="C10" s="142">
        <f>AVERAGE(AS4:AS38)</f>
        <v>38950.334834261244</v>
      </c>
      <c r="D10" s="142">
        <f>AVERAGE(AW4:AW38)</f>
        <v>38388.355770549926</v>
      </c>
      <c r="F10" s="47" t="s">
        <v>124</v>
      </c>
      <c r="G10" s="42" t="s">
        <v>154</v>
      </c>
      <c r="H10" s="87" t="s">
        <v>153</v>
      </c>
      <c r="I10" s="13" t="s">
        <v>152</v>
      </c>
      <c r="J10" s="85" t="s">
        <v>22</v>
      </c>
      <c r="K10" s="172" t="s">
        <v>22</v>
      </c>
      <c r="L10" s="160"/>
      <c r="M10" s="160" t="s">
        <v>3</v>
      </c>
      <c r="N10" s="168" t="s">
        <v>151</v>
      </c>
      <c r="O10" s="161" t="s">
        <v>22</v>
      </c>
      <c r="P10" s="160" t="s">
        <v>3</v>
      </c>
      <c r="Q10" s="162" t="s">
        <v>149</v>
      </c>
      <c r="R10" s="163">
        <v>169.9</v>
      </c>
      <c r="S10" s="161" t="s">
        <v>22</v>
      </c>
      <c r="T10" s="163" t="s">
        <v>150</v>
      </c>
      <c r="U10" s="161" t="s">
        <v>22</v>
      </c>
      <c r="V10" s="164"/>
      <c r="W10" s="170" t="s">
        <v>2</v>
      </c>
      <c r="X10" s="170" t="s">
        <v>2</v>
      </c>
      <c r="Y10" s="166"/>
      <c r="Z10" s="166"/>
      <c r="AA10" s="167" t="s">
        <v>32</v>
      </c>
      <c r="AB10" s="165" t="s">
        <v>22</v>
      </c>
      <c r="AC10" s="165" t="s">
        <v>2</v>
      </c>
      <c r="AD10" s="168" t="s">
        <v>79</v>
      </c>
      <c r="AE10" s="180" t="s">
        <v>22</v>
      </c>
      <c r="AF10" s="167" t="s">
        <v>2</v>
      </c>
      <c r="AG10" s="176"/>
      <c r="AH10" s="179"/>
      <c r="AI10" s="165" t="s">
        <v>22</v>
      </c>
      <c r="AJ10" s="170" t="s">
        <v>2</v>
      </c>
      <c r="AK10" s="127">
        <v>3400000</v>
      </c>
      <c r="AL10" s="128">
        <f>Таблица4[[#This Row],[Цена в объявлении]]/Таблица4[[#This Row],[S м2]]</f>
        <v>20011.771630370804</v>
      </c>
      <c r="AM10" s="128"/>
      <c r="AN10" s="120">
        <f>Таблица4[[#This Row],[S м2]]*B10</f>
        <v>6376267.7749666888</v>
      </c>
      <c r="AO10" s="128">
        <f>Таблица4[[#This Row],[Цена в объявлении]]-Таблица4[[#This Row],[Все по Ц1]]</f>
        <v>-2976267.7749666888</v>
      </c>
      <c r="AP10" s="125">
        <f>Таблица4[[#This Row],[Все по Ц1]]/Таблица4[[#This Row],[Цена в объявлении]]-100%</f>
        <v>0.87537287499020255</v>
      </c>
      <c r="AQ10" s="128" t="s">
        <v>2</v>
      </c>
      <c r="AR10" s="94" t="s">
        <v>2</v>
      </c>
      <c r="AS10" s="94" t="s">
        <v>2</v>
      </c>
      <c r="AT10" s="94" t="s">
        <v>2</v>
      </c>
      <c r="AU10" s="94" t="s">
        <v>2</v>
      </c>
      <c r="AV10" s="115" t="str">
        <f>Таблица4[[#This Row],[Цены без учёта объектов, цена квадрата которых выше Ц1]]</f>
        <v>➖</v>
      </c>
      <c r="AW10" s="115" t="str">
        <f>Таблица4[[#This Row],[2. Стоимость квадрата]]</f>
        <v>➖</v>
      </c>
      <c r="AX10" s="53"/>
      <c r="AY10" s="100"/>
      <c r="AZ10" s="100"/>
      <c r="BA10" s="35" t="s">
        <v>148</v>
      </c>
      <c r="BB10" s="36" t="s">
        <v>147</v>
      </c>
      <c r="BC10" s="146" t="s">
        <v>233</v>
      </c>
      <c r="BD10" s="91" t="s">
        <v>234</v>
      </c>
    </row>
    <row r="11" spans="2:88" s="140" customFormat="1" ht="108" customHeight="1" x14ac:dyDescent="0.35">
      <c r="B11" s="144">
        <f>AVERAGE(AL4:AL30)</f>
        <v>37529.533696095874</v>
      </c>
      <c r="C11" s="144">
        <f>AVERAGE(AS4:AS38)</f>
        <v>38950.334834261244</v>
      </c>
      <c r="D11" s="144">
        <f>AVERAGE(AW4:AW38)</f>
        <v>38388.355770549926</v>
      </c>
      <c r="E11" s="141"/>
      <c r="F11" s="47" t="s">
        <v>68</v>
      </c>
      <c r="G11" s="42" t="s">
        <v>180</v>
      </c>
      <c r="H11" s="87" t="s">
        <v>220</v>
      </c>
      <c r="I11" s="14" t="s">
        <v>179</v>
      </c>
      <c r="J11" s="85" t="s">
        <v>58</v>
      </c>
      <c r="K11" s="165" t="s">
        <v>2</v>
      </c>
      <c r="L11" s="165" t="s">
        <v>22</v>
      </c>
      <c r="M11" s="160" t="s">
        <v>3</v>
      </c>
      <c r="N11" s="161" t="s">
        <v>22</v>
      </c>
      <c r="O11" s="165" t="s">
        <v>22</v>
      </c>
      <c r="P11" s="165" t="s">
        <v>22</v>
      </c>
      <c r="Q11" s="184" t="s">
        <v>30</v>
      </c>
      <c r="R11" s="184" t="s">
        <v>178</v>
      </c>
      <c r="S11" s="161" t="s">
        <v>22</v>
      </c>
      <c r="T11" s="161" t="s">
        <v>22</v>
      </c>
      <c r="U11" s="161" t="s">
        <v>22</v>
      </c>
      <c r="V11" s="167" t="s">
        <v>22</v>
      </c>
      <c r="W11" s="170" t="s">
        <v>22</v>
      </c>
      <c r="X11" s="170" t="s">
        <v>21</v>
      </c>
      <c r="Y11" s="167" t="s">
        <v>22</v>
      </c>
      <c r="Z11" s="167" t="s">
        <v>22</v>
      </c>
      <c r="AA11" s="167" t="s">
        <v>32</v>
      </c>
      <c r="AB11" s="170" t="s">
        <v>22</v>
      </c>
      <c r="AC11" s="170" t="s">
        <v>22</v>
      </c>
      <c r="AD11" s="165" t="s">
        <v>22</v>
      </c>
      <c r="AE11" s="180" t="s">
        <v>22</v>
      </c>
      <c r="AF11" s="170" t="s">
        <v>22</v>
      </c>
      <c r="AG11" s="166"/>
      <c r="AH11" s="169"/>
      <c r="AI11" s="165" t="s">
        <v>22</v>
      </c>
      <c r="AJ11" s="170" t="s">
        <v>22</v>
      </c>
      <c r="AK11" s="127">
        <v>3500000</v>
      </c>
      <c r="AL11" s="128">
        <f>Таблица4[[#This Row],[Цена в объявлении]]/Таблица4[[#This Row],[S м2]]</f>
        <v>42682.92682926829</v>
      </c>
      <c r="AM11" s="128"/>
      <c r="AN11" s="120">
        <f>Таблица4[[#This Row],[S м2]]*B11</f>
        <v>3077421.7630798616</v>
      </c>
      <c r="AO11" s="128">
        <f>Таблица4[[#This Row],[Цена в объявлении]]-Таблица4[[#This Row],[Все по Ц1]]</f>
        <v>422578.23692013836</v>
      </c>
      <c r="AP11" s="125">
        <f>Таблица4[[#This Row],[Все по Ц1]]/Таблица4[[#This Row],[Цена в объявлении]]-100%</f>
        <v>-0.12073663912003951</v>
      </c>
      <c r="AQ11" s="128"/>
      <c r="AR11" s="93">
        <f>Таблица4[[#This Row],[2. Стоимость квадрата]]*Таблица4[[#This Row],[S м2]]</f>
        <v>3500000</v>
      </c>
      <c r="AS11" s="94">
        <f>Таблица4[[#This Row],[Цена в объявлении]]/Таблица4[[#This Row],[S м2]]</f>
        <v>42682.92682926829</v>
      </c>
      <c r="AT11" s="94">
        <f>Таблица4[[#This Row],[S м2]]*C11</f>
        <v>3193927.4564094222</v>
      </c>
      <c r="AU11" s="129">
        <f>Таблица4[[#This Row],[Всё по Ц2]]/Таблица4[[#This Row],[Цены без учёта объектов, цена квадрата которых выше Ц1]]-100%</f>
        <v>-8.7449298168736478E-2</v>
      </c>
      <c r="AV11" s="122" t="s">
        <v>2</v>
      </c>
      <c r="AW11" s="122" t="s">
        <v>2</v>
      </c>
      <c r="AX11" s="53"/>
      <c r="AY11" s="100"/>
      <c r="AZ11" s="100"/>
      <c r="BA11" s="35" t="s">
        <v>281</v>
      </c>
      <c r="BB11" s="36" t="s">
        <v>177</v>
      </c>
      <c r="BC11" s="146" t="s">
        <v>288</v>
      </c>
      <c r="BD11" s="91" t="s">
        <v>176</v>
      </c>
    </row>
    <row r="12" spans="2:88" ht="165.75" customHeight="1" x14ac:dyDescent="0.25">
      <c r="B12" s="142">
        <f>AVERAGE(AL4:AL30)</f>
        <v>37529.533696095874</v>
      </c>
      <c r="C12" s="142">
        <f>AVERAGE(AS4:AS38)</f>
        <v>38950.334834261244</v>
      </c>
      <c r="D12" s="142">
        <f>AVERAGE(AW4:AW38)</f>
        <v>38388.355770549926</v>
      </c>
      <c r="F12" s="47" t="s">
        <v>67</v>
      </c>
      <c r="G12" s="42" t="s">
        <v>65</v>
      </c>
      <c r="H12" s="103" t="s">
        <v>63</v>
      </c>
      <c r="I12" s="136" t="s">
        <v>64</v>
      </c>
      <c r="J12" s="105" t="s">
        <v>58</v>
      </c>
      <c r="K12" s="154" t="s">
        <v>2</v>
      </c>
      <c r="L12" s="147"/>
      <c r="M12" s="147" t="s">
        <v>21</v>
      </c>
      <c r="N12" s="154" t="s">
        <v>2</v>
      </c>
      <c r="O12" s="154" t="s">
        <v>2</v>
      </c>
      <c r="P12" s="154" t="s">
        <v>2</v>
      </c>
      <c r="Q12" s="150" t="s">
        <v>66</v>
      </c>
      <c r="R12" s="151">
        <v>93</v>
      </c>
      <c r="S12" s="149" t="s">
        <v>22</v>
      </c>
      <c r="T12" s="151">
        <v>2</v>
      </c>
      <c r="U12" s="152" t="s">
        <v>21</v>
      </c>
      <c r="V12" s="153"/>
      <c r="W12" s="155" t="s">
        <v>2</v>
      </c>
      <c r="X12" s="155" t="s">
        <v>2</v>
      </c>
      <c r="Y12" s="156"/>
      <c r="Z12" s="156"/>
      <c r="AA12" s="157" t="s">
        <v>32</v>
      </c>
      <c r="AB12" s="185" t="s">
        <v>3</v>
      </c>
      <c r="AC12" s="155" t="s">
        <v>2</v>
      </c>
      <c r="AD12" s="148" t="s">
        <v>56</v>
      </c>
      <c r="AE12" s="157" t="s">
        <v>2</v>
      </c>
      <c r="AF12" s="148" t="s">
        <v>16</v>
      </c>
      <c r="AG12" s="186"/>
      <c r="AH12" s="152"/>
      <c r="AI12" s="147" t="s">
        <v>3</v>
      </c>
      <c r="AJ12" s="185" t="s">
        <v>3</v>
      </c>
      <c r="AK12" s="118">
        <v>3600000</v>
      </c>
      <c r="AL12" s="119">
        <f>Таблица4[[#This Row],[Цена в объявлении]]/Таблица4[[#This Row],[S м2]]</f>
        <v>38709.677419354841</v>
      </c>
      <c r="AM12" s="119"/>
      <c r="AN12" s="120">
        <f>Таблица4[[#This Row],[S м2]]*B12</f>
        <v>3490246.6337369164</v>
      </c>
      <c r="AO12" s="119">
        <f>Таблица4[[#This Row],[Цена в объявлении]]-Таблица4[[#This Row],[Все по Ц1]]</f>
        <v>109753.36626308365</v>
      </c>
      <c r="AP12" s="121">
        <f>Таблица4[[#This Row],[Все по Ц1]]/Таблица4[[#This Row],[Цена в объявлении]]-100%</f>
        <v>-3.0487046184189848E-2</v>
      </c>
      <c r="AQ12" s="119"/>
      <c r="AR12" s="106">
        <f>Таблица4[[#This Row],[2. Стоимость квадрата]]*Таблица4[[#This Row],[S м2]]</f>
        <v>3600000</v>
      </c>
      <c r="AS12" s="107">
        <f>Таблица4[[#This Row],[Цена в объявлении]]/Таблица4[[#This Row],[S м2]]</f>
        <v>38709.677419354841</v>
      </c>
      <c r="AT12" s="107">
        <f>Таблица4[[#This Row],[S м2]]*C12</f>
        <v>3622381.1395862959</v>
      </c>
      <c r="AU12" s="139">
        <f>Таблица4[[#This Row],[Всё по Ц2]]/Таблица4[[#This Row],[Цены без учёта объектов, цена квадрата которых выше Ц1]]-100%</f>
        <v>6.2169832184155727E-3</v>
      </c>
      <c r="AV12" s="122">
        <f>Таблица4[[#This Row],[Цены без учёта объектов, цена квадрата которых выше Ц1]]</f>
        <v>3600000</v>
      </c>
      <c r="AW12" s="122">
        <f>Таблица4[[#This Row],[2. Стоимость квадрата]]</f>
        <v>38709.677419354841</v>
      </c>
      <c r="AX12" s="108"/>
      <c r="AY12" s="113"/>
      <c r="AZ12" s="113"/>
      <c r="BA12" s="109" t="s">
        <v>80</v>
      </c>
      <c r="BB12" s="110" t="s">
        <v>69</v>
      </c>
      <c r="BC12" s="146" t="s">
        <v>289</v>
      </c>
    </row>
    <row r="13" spans="2:88" ht="156.75" customHeight="1" x14ac:dyDescent="0.25">
      <c r="B13" s="142">
        <f>AVERAGE(AL4:AL30)</f>
        <v>37529.533696095874</v>
      </c>
      <c r="C13" s="142">
        <f>AVERAGE(AS4:AS38)</f>
        <v>38950.334834261244</v>
      </c>
      <c r="D13" s="142">
        <f>AVERAGE(AW4:AW38)</f>
        <v>38388.355770549926</v>
      </c>
      <c r="F13" s="47" t="s">
        <v>253</v>
      </c>
      <c r="G13" s="112" t="s">
        <v>57</v>
      </c>
      <c r="H13" s="87" t="s">
        <v>59</v>
      </c>
      <c r="I13" s="13" t="s">
        <v>60</v>
      </c>
      <c r="J13" s="85" t="s">
        <v>58</v>
      </c>
      <c r="K13" s="165" t="s">
        <v>2</v>
      </c>
      <c r="L13" s="160"/>
      <c r="M13" s="160" t="s">
        <v>3</v>
      </c>
      <c r="N13" s="165" t="s">
        <v>2</v>
      </c>
      <c r="O13" s="165" t="s">
        <v>2</v>
      </c>
      <c r="P13" s="165" t="s">
        <v>2</v>
      </c>
      <c r="Q13" s="162" t="s">
        <v>70</v>
      </c>
      <c r="R13" s="163">
        <v>100</v>
      </c>
      <c r="S13" s="187">
        <v>300</v>
      </c>
      <c r="T13" s="161" t="s">
        <v>22</v>
      </c>
      <c r="U13" s="169" t="s">
        <v>62</v>
      </c>
      <c r="V13" s="164"/>
      <c r="W13" s="165" t="s">
        <v>2</v>
      </c>
      <c r="X13" s="165" t="s">
        <v>2</v>
      </c>
      <c r="Y13" s="166"/>
      <c r="Z13" s="166"/>
      <c r="AA13" s="167" t="s">
        <v>32</v>
      </c>
      <c r="AB13" s="165" t="s">
        <v>2</v>
      </c>
      <c r="AC13" s="165" t="s">
        <v>2</v>
      </c>
      <c r="AD13" s="168" t="s">
        <v>56</v>
      </c>
      <c r="AE13" s="168" t="s">
        <v>35</v>
      </c>
      <c r="AF13" s="168" t="s">
        <v>16</v>
      </c>
      <c r="AG13" s="166"/>
      <c r="AH13" s="169"/>
      <c r="AI13" s="160" t="s">
        <v>3</v>
      </c>
      <c r="AJ13" s="160" t="s">
        <v>3</v>
      </c>
      <c r="AK13" s="127">
        <v>3800000</v>
      </c>
      <c r="AL13" s="128">
        <f>Таблица4[[#This Row],[Цена в объявлении]]/Таблица4[[#This Row],[S м2]]</f>
        <v>38000</v>
      </c>
      <c r="AM13" s="128"/>
      <c r="AN13" s="128">
        <f>Таблица4[[#This Row],[S м2]]*B13</f>
        <v>3752953.3696095874</v>
      </c>
      <c r="AO13" s="128">
        <f>Таблица4[[#This Row],[Цена в объявлении]]-Таблица4[[#This Row],[Все по Ц1]]</f>
        <v>47046.63039041264</v>
      </c>
      <c r="AP13" s="133">
        <f>Таблица4[[#This Row],[Все по Ц1]]/Таблица4[[#This Row],[Цена в объявлении]]-100%</f>
        <v>-1.2380692208003308E-2</v>
      </c>
      <c r="AQ13" s="128"/>
      <c r="AR13" s="93">
        <f>Таблица4[[#This Row],[2. Стоимость квадрата]]*Таблица4[[#This Row],[S м2]]</f>
        <v>3800000</v>
      </c>
      <c r="AS13" s="94">
        <f>Таблица4[[#This Row],[Цена в объявлении]]/Таблица4[[#This Row],[S м2]]</f>
        <v>38000</v>
      </c>
      <c r="AT13" s="94">
        <f>Таблица4[[#This Row],[S м2]]*C13</f>
        <v>3895033.4834261243</v>
      </c>
      <c r="AU13" s="130">
        <f>Таблица4[[#This Row],[Всё по Ц2]]/Таблица4[[#This Row],[Цены без учёта объектов, цена квадрата которых выше Ц1]]-100%</f>
        <v>2.5008811427927435E-2</v>
      </c>
      <c r="AV13" s="115">
        <f>Таблица4[[#This Row],[Цены без учёта объектов, цена квадрата которых выше Ц1]]</f>
        <v>3800000</v>
      </c>
      <c r="AW13" s="115">
        <f>Таблица4[[#This Row],[2. Стоимость квадрата]]</f>
        <v>38000</v>
      </c>
      <c r="AX13" s="53"/>
      <c r="AY13" s="100"/>
      <c r="AZ13" s="100"/>
      <c r="BA13" s="35" t="s">
        <v>71</v>
      </c>
      <c r="BB13" s="36" t="s">
        <v>72</v>
      </c>
      <c r="BC13" s="146" t="s">
        <v>290</v>
      </c>
    </row>
    <row r="14" spans="2:88" ht="108" customHeight="1" x14ac:dyDescent="0.35">
      <c r="B14" s="142">
        <f>AVERAGE(AL4:AL30)</f>
        <v>37529.533696095874</v>
      </c>
      <c r="C14" s="142">
        <f>AVERAGE(AS4:AS38)</f>
        <v>38950.334834261244</v>
      </c>
      <c r="D14" s="142">
        <f>AVERAGE(AW4:AW38)</f>
        <v>38388.355770549926</v>
      </c>
      <c r="F14" s="47" t="s">
        <v>254</v>
      </c>
      <c r="G14" s="42" t="s">
        <v>113</v>
      </c>
      <c r="H14" s="88" t="s">
        <v>95</v>
      </c>
      <c r="I14" s="137" t="s">
        <v>119</v>
      </c>
      <c r="J14" s="86" t="s">
        <v>115</v>
      </c>
      <c r="K14" s="170" t="s">
        <v>2</v>
      </c>
      <c r="L14" s="171"/>
      <c r="M14" s="171" t="s">
        <v>3</v>
      </c>
      <c r="N14" s="178" t="s">
        <v>191</v>
      </c>
      <c r="O14" s="172" t="s">
        <v>22</v>
      </c>
      <c r="P14" s="172" t="s">
        <v>22</v>
      </c>
      <c r="Q14" s="173" t="s">
        <v>166</v>
      </c>
      <c r="R14" s="174">
        <v>114.5</v>
      </c>
      <c r="S14" s="172" t="s">
        <v>22</v>
      </c>
      <c r="T14" s="174">
        <v>4</v>
      </c>
      <c r="U14" s="188" t="s">
        <v>62</v>
      </c>
      <c r="V14" s="183"/>
      <c r="W14" s="170" t="s">
        <v>2</v>
      </c>
      <c r="X14" s="170" t="s">
        <v>2</v>
      </c>
      <c r="Y14" s="179"/>
      <c r="Z14" s="179"/>
      <c r="AA14" s="189" t="s">
        <v>32</v>
      </c>
      <c r="AB14" s="170" t="s">
        <v>2</v>
      </c>
      <c r="AC14" s="171" t="s">
        <v>3</v>
      </c>
      <c r="AD14" s="178" t="s">
        <v>56</v>
      </c>
      <c r="AE14" s="178" t="s">
        <v>35</v>
      </c>
      <c r="AF14" s="178" t="s">
        <v>16</v>
      </c>
      <c r="AG14" s="183"/>
      <c r="AH14" s="179"/>
      <c r="AI14" s="171" t="s">
        <v>21</v>
      </c>
      <c r="AJ14" s="170" t="s">
        <v>2</v>
      </c>
      <c r="AK14" s="123">
        <v>3900000</v>
      </c>
      <c r="AL14" s="124">
        <f>Таблица4[[#This Row],[Цена в объявлении]]/Таблица4[[#This Row],[S м2]]</f>
        <v>34061.135371179036</v>
      </c>
      <c r="AM14" s="124"/>
      <c r="AN14" s="120">
        <f>Таблица4[[#This Row],[S м2]]*B14</f>
        <v>4297131.6082029771</v>
      </c>
      <c r="AO14" s="124">
        <f>Таблица4[[#This Row],[Цена в объявлении]]-Таблица4[[#This Row],[Все по Ц1]]</f>
        <v>-397131.60820297711</v>
      </c>
      <c r="AP14" s="125">
        <f>Таблица4[[#This Row],[Все по Ц1]]/Таблица4[[#This Row],[Цена в объявлении]]-100%</f>
        <v>0.10182861748794281</v>
      </c>
      <c r="AQ14" s="124"/>
      <c r="AR14" s="114">
        <f>Таблица4[[#This Row],[2. Стоимость квадрата]]*Таблица4[[#This Row],[S м2]]</f>
        <v>3899999.9999999995</v>
      </c>
      <c r="AS14" s="95">
        <f>Таблица4[[#This Row],[Цена в объявлении]]/Таблица4[[#This Row],[S м2]]</f>
        <v>34061.135371179036</v>
      </c>
      <c r="AT14" s="95">
        <f>Таблица4[[#This Row],[S м2]]*C14</f>
        <v>4459813.3385229129</v>
      </c>
      <c r="AU14" s="129">
        <f>Таблица4[[#This Row],[Всё по Ц2]]/Таблица4[[#This Row],[Цены без учёта объектов, цена квадрата которых выше Ц1]]-100%</f>
        <v>0.143541881672542</v>
      </c>
      <c r="AV14" s="126" t="s">
        <v>2</v>
      </c>
      <c r="AW14" s="126" t="s">
        <v>2</v>
      </c>
      <c r="AX14" s="55"/>
      <c r="AY14" s="99"/>
      <c r="AZ14" s="99"/>
      <c r="BA14" s="111"/>
      <c r="BB14" s="41" t="s">
        <v>192</v>
      </c>
      <c r="BC14" s="146" t="s">
        <v>272</v>
      </c>
      <c r="BD14" s="91"/>
    </row>
    <row r="15" spans="2:88" ht="119.25" customHeight="1" x14ac:dyDescent="0.35">
      <c r="B15" s="142">
        <f>AVERAGE(AL4:AL30)</f>
        <v>37529.533696095874</v>
      </c>
      <c r="C15" s="142">
        <f>AVERAGE(AS4:AS38)</f>
        <v>38950.334834261244</v>
      </c>
      <c r="D15" s="142">
        <f>AVERAGE(AW4:AW38)</f>
        <v>38388.355770549926</v>
      </c>
      <c r="F15" s="47" t="s">
        <v>255</v>
      </c>
      <c r="G15" s="42" t="s">
        <v>199</v>
      </c>
      <c r="H15" s="87" t="s">
        <v>197</v>
      </c>
      <c r="I15" s="14" t="s">
        <v>198</v>
      </c>
      <c r="J15" s="85" t="s">
        <v>58</v>
      </c>
      <c r="K15" s="172" t="s">
        <v>22</v>
      </c>
      <c r="L15" s="161" t="s">
        <v>22</v>
      </c>
      <c r="M15" s="161" t="s">
        <v>22</v>
      </c>
      <c r="N15" s="161" t="s">
        <v>22</v>
      </c>
      <c r="O15" s="161" t="s">
        <v>22</v>
      </c>
      <c r="P15" s="161" t="s">
        <v>22</v>
      </c>
      <c r="Q15" s="162" t="s">
        <v>200</v>
      </c>
      <c r="R15" s="163">
        <v>100</v>
      </c>
      <c r="S15" s="161" t="s">
        <v>22</v>
      </c>
      <c r="T15" s="161" t="s">
        <v>22</v>
      </c>
      <c r="U15" s="161" t="s">
        <v>22</v>
      </c>
      <c r="V15" s="181"/>
      <c r="W15" s="170" t="s">
        <v>2</v>
      </c>
      <c r="X15" s="170" t="s">
        <v>2</v>
      </c>
      <c r="Y15" s="169"/>
      <c r="Z15" s="169"/>
      <c r="AA15" s="190" t="s">
        <v>32</v>
      </c>
      <c r="AB15" s="180" t="s">
        <v>22</v>
      </c>
      <c r="AC15" s="180" t="s">
        <v>22</v>
      </c>
      <c r="AD15" s="168" t="s">
        <v>56</v>
      </c>
      <c r="AE15" s="180" t="s">
        <v>22</v>
      </c>
      <c r="AF15" s="180" t="s">
        <v>22</v>
      </c>
      <c r="AG15" s="181"/>
      <c r="AH15" s="169"/>
      <c r="AI15" s="180" t="s">
        <v>22</v>
      </c>
      <c r="AJ15" s="182" t="s">
        <v>22</v>
      </c>
      <c r="AK15" s="127">
        <v>3900000</v>
      </c>
      <c r="AL15" s="128">
        <f>Таблица4[[#This Row],[Цена в объявлении]]/Таблица4[[#This Row],[S м2]]</f>
        <v>39000</v>
      </c>
      <c r="AM15" s="128"/>
      <c r="AN15" s="120">
        <f>Таблица4[[#This Row],[S м2]]*B15</f>
        <v>3752953.3696095874</v>
      </c>
      <c r="AO15" s="128">
        <f>Таблица4[[#This Row],[Цена в объявлении]]-Таблица4[[#This Row],[Все по Ц1]]</f>
        <v>147046.63039041264</v>
      </c>
      <c r="AP15" s="125">
        <f>Таблица4[[#This Row],[Все по Ц1]]/Таблица4[[#This Row],[Цена в объявлении]]-100%</f>
        <v>-3.7704264202669924E-2</v>
      </c>
      <c r="AQ15" s="128"/>
      <c r="AR15" s="93">
        <f>Таблица4[[#This Row],[2. Стоимость квадрата]]*Таблица4[[#This Row],[S м2]]</f>
        <v>3900000</v>
      </c>
      <c r="AS15" s="94">
        <f>Таблица4[[#This Row],[Цена в объявлении]]/Таблица4[[#This Row],[S м2]]</f>
        <v>39000</v>
      </c>
      <c r="AT15" s="94">
        <f>Таблица4[[#This Row],[S м2]]*C15</f>
        <v>3895033.4834261243</v>
      </c>
      <c r="AU15" s="129">
        <f>Таблица4[[#This Row],[Всё по Ц2]]/Таблица4[[#This Row],[Цены без учёта объектов, цена квадрата которых выше Ц1]]-100%</f>
        <v>-1.2734657881732225E-3</v>
      </c>
      <c r="AV15" s="115">
        <f>Таблица4[[#This Row],[Цены без учёта объектов, цена квадрата которых выше Ц1]]</f>
        <v>3900000</v>
      </c>
      <c r="AW15" s="115">
        <f>Таблица4[[#This Row],[2. Стоимость квадрата]]</f>
        <v>39000</v>
      </c>
      <c r="AX15" s="53"/>
      <c r="AY15" s="100"/>
      <c r="AZ15" s="100"/>
      <c r="BA15" s="35"/>
      <c r="BB15" s="36" t="s">
        <v>201</v>
      </c>
      <c r="BC15" s="146" t="s">
        <v>244</v>
      </c>
      <c r="BD15" s="91"/>
    </row>
    <row r="16" spans="2:88" ht="117.75" customHeight="1" x14ac:dyDescent="0.25">
      <c r="B16" s="142">
        <f>AVERAGE(AL4:AL30)</f>
        <v>37529.533696095874</v>
      </c>
      <c r="C16" s="142">
        <f>AVERAGE(AS4:AS38)</f>
        <v>38950.334834261244</v>
      </c>
      <c r="D16" s="142">
        <f>AVERAGE(AW4:AW38)</f>
        <v>38388.355770549926</v>
      </c>
      <c r="F16" s="47" t="s">
        <v>152</v>
      </c>
      <c r="G16" s="42" t="s">
        <v>181</v>
      </c>
      <c r="H16" s="89" t="s">
        <v>220</v>
      </c>
      <c r="I16" s="14" t="s">
        <v>29</v>
      </c>
      <c r="J16" s="85" t="s">
        <v>27</v>
      </c>
      <c r="K16" s="170" t="s">
        <v>2</v>
      </c>
      <c r="L16" s="160"/>
      <c r="M16" s="160" t="s">
        <v>3</v>
      </c>
      <c r="N16" s="170" t="s">
        <v>2</v>
      </c>
      <c r="O16" s="170" t="s">
        <v>2</v>
      </c>
      <c r="P16" s="160" t="s">
        <v>3</v>
      </c>
      <c r="Q16" s="162" t="s">
        <v>30</v>
      </c>
      <c r="R16" s="163">
        <v>81.5</v>
      </c>
      <c r="S16" s="161" t="s">
        <v>22</v>
      </c>
      <c r="T16" s="163">
        <v>3</v>
      </c>
      <c r="U16" s="162" t="s">
        <v>21</v>
      </c>
      <c r="V16" s="167"/>
      <c r="W16" s="170" t="s">
        <v>2</v>
      </c>
      <c r="X16" s="171" t="s">
        <v>3</v>
      </c>
      <c r="Y16" s="168"/>
      <c r="Z16" s="168"/>
      <c r="AA16" s="167" t="s">
        <v>32</v>
      </c>
      <c r="AB16" s="168" t="s">
        <v>48</v>
      </c>
      <c r="AC16" s="165" t="s">
        <v>2</v>
      </c>
      <c r="AD16" s="160" t="s">
        <v>3</v>
      </c>
      <c r="AE16" s="168" t="s">
        <v>35</v>
      </c>
      <c r="AF16" s="168" t="s">
        <v>16</v>
      </c>
      <c r="AG16" s="167"/>
      <c r="AH16" s="168"/>
      <c r="AI16" s="160" t="s">
        <v>3</v>
      </c>
      <c r="AJ16" s="165" t="s">
        <v>2</v>
      </c>
      <c r="AK16" s="127">
        <v>4000000</v>
      </c>
      <c r="AL16" s="128">
        <f>Таблица4[[#This Row],[Цена в объявлении]]/Таблица4[[#This Row],[S м2]]</f>
        <v>49079.754601226996</v>
      </c>
      <c r="AM16" s="128"/>
      <c r="AN16" s="120">
        <f>Таблица4[[#This Row],[S м2]]*B16</f>
        <v>3058656.9962318139</v>
      </c>
      <c r="AO16" s="128">
        <f>Таблица4[[#This Row],[Цена в объявлении]]-Таблица4[[#This Row],[Все по Ц1]]</f>
        <v>941343.00376818608</v>
      </c>
      <c r="AP16" s="125">
        <f>Таблица4[[#This Row],[Все по Ц1]]/Таблица4[[#This Row],[Цена в объявлении]]-100%</f>
        <v>-0.23533575094204651</v>
      </c>
      <c r="AQ16" s="128" t="s">
        <v>2</v>
      </c>
      <c r="AR16" s="93">
        <v>4000000</v>
      </c>
      <c r="AS16" s="94" t="s">
        <v>2</v>
      </c>
      <c r="AT16" s="94">
        <f>Таблица4[[#This Row],[S м2]]*C16</f>
        <v>3174452.2889922913</v>
      </c>
      <c r="AU16" s="129">
        <f>Таблица4[[#This Row],[Всё по Ц2]]/Таблица4[[#This Row],[Цены без учёта объектов, цена квадрата которых выше Ц1]]-100%</f>
        <v>-0.20638692775192713</v>
      </c>
      <c r="AV16" s="131">
        <f>Таблица4[[#This Row],[S м2]]*D16</f>
        <v>3128650.9952998189</v>
      </c>
      <c r="AW16" s="131"/>
      <c r="AX16" s="53"/>
      <c r="AY16" s="100"/>
      <c r="AZ16" s="100"/>
      <c r="BA16" s="35" t="s">
        <v>42</v>
      </c>
      <c r="BB16" s="36" t="s">
        <v>249</v>
      </c>
      <c r="BC16" s="146" t="s">
        <v>242</v>
      </c>
    </row>
    <row r="17" spans="2:80" s="4" customFormat="1" ht="121.5" customHeight="1" x14ac:dyDescent="0.25">
      <c r="B17" s="142">
        <f>AVERAGE(AL4:AL30)</f>
        <v>37529.533696095874</v>
      </c>
      <c r="C17" s="142">
        <f>AVERAGE(AS4:AS38)</f>
        <v>38950.334834261244</v>
      </c>
      <c r="D17" s="142">
        <f>AVERAGE(AW4:AW38)</f>
        <v>38388.355770549926</v>
      </c>
      <c r="E17" s="1"/>
      <c r="F17" s="47" t="s">
        <v>256</v>
      </c>
      <c r="G17" s="42" t="s">
        <v>113</v>
      </c>
      <c r="H17" s="87" t="s">
        <v>95</v>
      </c>
      <c r="I17" s="13" t="s">
        <v>114</v>
      </c>
      <c r="J17" s="85" t="s">
        <v>115</v>
      </c>
      <c r="K17" s="170" t="s">
        <v>2</v>
      </c>
      <c r="L17" s="160"/>
      <c r="M17" s="160" t="s">
        <v>3</v>
      </c>
      <c r="N17" s="168" t="s">
        <v>92</v>
      </c>
      <c r="O17" s="161" t="s">
        <v>22</v>
      </c>
      <c r="P17" s="160" t="s">
        <v>3</v>
      </c>
      <c r="Q17" s="162" t="s">
        <v>116</v>
      </c>
      <c r="R17" s="163">
        <v>118.5</v>
      </c>
      <c r="S17" s="161" t="s">
        <v>22</v>
      </c>
      <c r="T17" s="163" t="s">
        <v>101</v>
      </c>
      <c r="U17" s="163">
        <v>1</v>
      </c>
      <c r="V17" s="164"/>
      <c r="W17" s="165" t="s">
        <v>2</v>
      </c>
      <c r="X17" s="170" t="s">
        <v>2</v>
      </c>
      <c r="Y17" s="164"/>
      <c r="Z17" s="164"/>
      <c r="AA17" s="167" t="s">
        <v>32</v>
      </c>
      <c r="AB17" s="161" t="s">
        <v>22</v>
      </c>
      <c r="AC17" s="172" t="s">
        <v>22</v>
      </c>
      <c r="AD17" s="168" t="s">
        <v>56</v>
      </c>
      <c r="AE17" s="168" t="s">
        <v>35</v>
      </c>
      <c r="AF17" s="168" t="s">
        <v>16</v>
      </c>
      <c r="AG17" s="166"/>
      <c r="AH17" s="169"/>
      <c r="AI17" s="160" t="s">
        <v>3</v>
      </c>
      <c r="AJ17" s="170" t="s">
        <v>2</v>
      </c>
      <c r="AK17" s="127">
        <v>4000000</v>
      </c>
      <c r="AL17" s="128">
        <f>Таблица4[[#This Row],[Цена в объявлении]]/Таблица4[[#This Row],[S м2]]</f>
        <v>33755.274261603372</v>
      </c>
      <c r="AM17" s="128"/>
      <c r="AN17" s="120">
        <f>Таблица4[[#This Row],[S м2]]*B17</f>
        <v>4447249.7429873608</v>
      </c>
      <c r="AO17" s="128">
        <f>Таблица4[[#This Row],[Цена в объявлении]]-Таблица4[[#This Row],[Все по Ц1]]</f>
        <v>-447249.74298736081</v>
      </c>
      <c r="AP17" s="125">
        <f>Таблица4[[#This Row],[Все по Ц1]]/Таблица4[[#This Row],[Цена в объявлении]]-100%</f>
        <v>0.11181243574684019</v>
      </c>
      <c r="AQ17" s="128"/>
      <c r="AR17" s="93">
        <f>Таблица4[[#This Row],[2. Стоимость квадрата]]*Таблица4[[#This Row],[S м2]]</f>
        <v>3999999.9999999995</v>
      </c>
      <c r="AS17" s="94">
        <f>Таблица4[[#This Row],[Цена в объявлении]]/Таблица4[[#This Row],[S м2]]</f>
        <v>33755.274261603372</v>
      </c>
      <c r="AT17" s="94">
        <f>Таблица4[[#This Row],[S м2]]*C17</f>
        <v>4615614.6778599573</v>
      </c>
      <c r="AU17" s="130">
        <f>Таблица4[[#This Row],[Всё по Ц2]]/Таблица4[[#This Row],[Цены без учёта объектов, цена квадрата которых выше Ц1]]-100%</f>
        <v>0.15390366946498957</v>
      </c>
      <c r="AV17" s="115" t="s">
        <v>2</v>
      </c>
      <c r="AW17" s="115" t="s">
        <v>2</v>
      </c>
      <c r="AX17" s="53"/>
      <c r="AY17" s="100"/>
      <c r="AZ17" s="100"/>
      <c r="BA17" s="35" t="s">
        <v>118</v>
      </c>
      <c r="BB17" s="36" t="s">
        <v>117</v>
      </c>
      <c r="BC17" s="146" t="s">
        <v>278</v>
      </c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2:80" ht="128.25" customHeight="1" x14ac:dyDescent="0.35">
      <c r="B18" s="142">
        <f>AVERAGE(AL4:AL30)</f>
        <v>37529.533696095874</v>
      </c>
      <c r="C18" s="142">
        <f>AVERAGE(AS4:AS38)</f>
        <v>38950.334834261244</v>
      </c>
      <c r="D18" s="142">
        <f>AVERAGE(AW4:AW38)</f>
        <v>38388.355770549926</v>
      </c>
      <c r="F18" s="47" t="s">
        <v>257</v>
      </c>
      <c r="G18" s="42" t="s">
        <v>57</v>
      </c>
      <c r="H18" s="87" t="s">
        <v>59</v>
      </c>
      <c r="I18" s="13" t="s">
        <v>60</v>
      </c>
      <c r="J18" s="116" t="s">
        <v>58</v>
      </c>
      <c r="K18" s="165" t="s">
        <v>2</v>
      </c>
      <c r="L18" s="160"/>
      <c r="M18" s="160" t="s">
        <v>21</v>
      </c>
      <c r="N18" s="170" t="s">
        <v>2</v>
      </c>
      <c r="O18" s="170" t="s">
        <v>2</v>
      </c>
      <c r="P18" s="165" t="s">
        <v>2</v>
      </c>
      <c r="Q18" s="162" t="s">
        <v>70</v>
      </c>
      <c r="R18" s="163">
        <v>121</v>
      </c>
      <c r="S18" s="163">
        <v>300</v>
      </c>
      <c r="T18" s="161" t="s">
        <v>22</v>
      </c>
      <c r="U18" s="169" t="s">
        <v>62</v>
      </c>
      <c r="V18" s="164"/>
      <c r="W18" s="170" t="s">
        <v>2</v>
      </c>
      <c r="X18" s="170" t="s">
        <v>2</v>
      </c>
      <c r="Y18" s="166"/>
      <c r="Z18" s="166"/>
      <c r="AA18" s="167" t="s">
        <v>32</v>
      </c>
      <c r="AB18" s="171" t="s">
        <v>3</v>
      </c>
      <c r="AC18" s="170" t="s">
        <v>2</v>
      </c>
      <c r="AD18" s="168" t="s">
        <v>56</v>
      </c>
      <c r="AE18" s="168" t="s">
        <v>35</v>
      </c>
      <c r="AF18" s="178" t="s">
        <v>16</v>
      </c>
      <c r="AG18" s="166"/>
      <c r="AH18" s="169"/>
      <c r="AI18" s="171" t="s">
        <v>3</v>
      </c>
      <c r="AJ18" s="160" t="s">
        <v>3</v>
      </c>
      <c r="AK18" s="127">
        <v>4300000</v>
      </c>
      <c r="AL18" s="128">
        <f>Таблица4[[#This Row],[Цена в объявлении]]/Таблица4[[#This Row],[S м2]]</f>
        <v>35537.190082644629</v>
      </c>
      <c r="AM18" s="128"/>
      <c r="AN18" s="120">
        <f>Таблица4[[#This Row],[S м2]]*B18</f>
        <v>4541073.5772276009</v>
      </c>
      <c r="AO18" s="128">
        <f>Таблица4[[#This Row],[Цена в объявлении]]-Таблица4[[#This Row],[Все по Ц1]]</f>
        <v>-241073.57722760085</v>
      </c>
      <c r="AP18" s="125">
        <f>Таблица4[[#This Row],[Все по Ц1]]/Таблица4[[#This Row],[Цена в объявлении]]-100%</f>
        <v>5.6063622611070008E-2</v>
      </c>
      <c r="AQ18" s="117"/>
      <c r="AR18" s="93">
        <f>Таблица4[[#This Row],[2. Стоимость квадрата]]*Таблица4[[#This Row],[S м2]]</f>
        <v>4300000</v>
      </c>
      <c r="AS18" s="94">
        <f>Таблица4[[#This Row],[Цена в объявлении]]/Таблица4[[#This Row],[S м2]]</f>
        <v>35537.190082644629</v>
      </c>
      <c r="AT18" s="94">
        <f>Таблица4[[#This Row],[S м2]]*C18</f>
        <v>4712990.5149456104</v>
      </c>
      <c r="AU18" s="129">
        <f>Таблица4[[#This Row],[Всё по Ц2]]/Таблица4[[#This Row],[Цены без учёта объектов, цена квадрата которых выше Ц1]]-100%</f>
        <v>9.6044305801304741E-2</v>
      </c>
      <c r="AV18" s="115" t="s">
        <v>2</v>
      </c>
      <c r="AW18" s="115" t="s">
        <v>2</v>
      </c>
      <c r="AX18" s="96"/>
      <c r="AY18" s="96"/>
      <c r="AZ18" s="96"/>
      <c r="BA18" s="35" t="s">
        <v>61</v>
      </c>
      <c r="BB18" s="36" t="s">
        <v>55</v>
      </c>
      <c r="BC18" s="146" t="s">
        <v>248</v>
      </c>
      <c r="BD18" s="91" t="s">
        <v>54</v>
      </c>
    </row>
    <row r="19" spans="2:80" ht="115.5" customHeight="1" x14ac:dyDescent="0.35">
      <c r="B19" s="142">
        <f>AVERAGE(AL4:AL30)</f>
        <v>37529.533696095874</v>
      </c>
      <c r="C19" s="142">
        <f>AVERAGE(AS4:AS38)</f>
        <v>38950.334834261244</v>
      </c>
      <c r="D19" s="142">
        <f>AVERAGE(AW4:AW38)</f>
        <v>38388.355770549926</v>
      </c>
      <c r="F19" s="47" t="s">
        <v>258</v>
      </c>
      <c r="G19" s="42" t="s">
        <v>186</v>
      </c>
      <c r="H19" s="87" t="s">
        <v>130</v>
      </c>
      <c r="I19" s="14" t="s">
        <v>185</v>
      </c>
      <c r="J19" s="85" t="s">
        <v>58</v>
      </c>
      <c r="K19" s="170" t="s">
        <v>2</v>
      </c>
      <c r="L19" s="160"/>
      <c r="M19" s="160" t="s">
        <v>3</v>
      </c>
      <c r="N19" s="161" t="s">
        <v>22</v>
      </c>
      <c r="O19" s="161" t="s">
        <v>22</v>
      </c>
      <c r="P19" s="161" t="s">
        <v>22</v>
      </c>
      <c r="Q19" s="162" t="s">
        <v>187</v>
      </c>
      <c r="R19" s="163">
        <v>180</v>
      </c>
      <c r="S19" s="161" t="s">
        <v>22</v>
      </c>
      <c r="T19" s="161" t="s">
        <v>22</v>
      </c>
      <c r="U19" s="188" t="s">
        <v>124</v>
      </c>
      <c r="V19" s="181"/>
      <c r="W19" s="172" t="s">
        <v>22</v>
      </c>
      <c r="X19" s="172" t="s">
        <v>22</v>
      </c>
      <c r="Y19" s="169"/>
      <c r="Z19" s="169"/>
      <c r="AA19" s="190" t="s">
        <v>32</v>
      </c>
      <c r="AB19" s="172" t="s">
        <v>22</v>
      </c>
      <c r="AC19" s="172" t="s">
        <v>22</v>
      </c>
      <c r="AD19" s="180" t="s">
        <v>22</v>
      </c>
      <c r="AE19" s="180" t="s">
        <v>22</v>
      </c>
      <c r="AF19" s="191" t="s">
        <v>22</v>
      </c>
      <c r="AG19" s="181"/>
      <c r="AH19" s="169"/>
      <c r="AI19" s="160" t="s">
        <v>21</v>
      </c>
      <c r="AJ19" s="170" t="s">
        <v>22</v>
      </c>
      <c r="AK19" s="127">
        <v>4300000</v>
      </c>
      <c r="AL19" s="128">
        <f>Таблица4[[#This Row],[Цена в объявлении]]/Таблица4[[#This Row],[S м2]]</f>
        <v>23888.888888888891</v>
      </c>
      <c r="AM19" s="128"/>
      <c r="AN19" s="120">
        <f>Таблица4[[#This Row],[S м2]]*B19</f>
        <v>6755316.0652972572</v>
      </c>
      <c r="AO19" s="128">
        <f>Таблица4[[#This Row],[Цена в объявлении]]-Таблица4[[#This Row],[Все по Ц1]]</f>
        <v>-2455316.0652972572</v>
      </c>
      <c r="AP19" s="125">
        <f>Таблица4[[#This Row],[Все по Ц1]]/Таблица4[[#This Row],[Цена в объявлении]]-100%</f>
        <v>0.57100373611564126</v>
      </c>
      <c r="AQ19" s="128" t="s">
        <v>2</v>
      </c>
      <c r="AR19" s="94" t="s">
        <v>2</v>
      </c>
      <c r="AS19" s="94" t="s">
        <v>2</v>
      </c>
      <c r="AT19" s="94" t="s">
        <v>2</v>
      </c>
      <c r="AU19" s="95" t="s">
        <v>2</v>
      </c>
      <c r="AV19" s="115" t="str">
        <f>Таблица4[[#This Row],[Цены без учёта объектов, цена квадрата которых выше Ц1]]</f>
        <v>➖</v>
      </c>
      <c r="AW19" s="115" t="str">
        <f>Таблица4[[#This Row],[2. Стоимость квадрата]]</f>
        <v>➖</v>
      </c>
      <c r="AX19" s="53"/>
      <c r="AY19" s="100"/>
      <c r="AZ19" s="100"/>
      <c r="BA19" s="35" t="s">
        <v>281</v>
      </c>
      <c r="BB19" s="36" t="s">
        <v>188</v>
      </c>
      <c r="BC19" s="146" t="s">
        <v>279</v>
      </c>
      <c r="BD19" s="91" t="s">
        <v>189</v>
      </c>
    </row>
    <row r="20" spans="2:80" ht="110.25" customHeight="1" x14ac:dyDescent="0.25">
      <c r="B20" s="142">
        <f>AVERAGE(AL4:AL30)</f>
        <v>37529.533696095874</v>
      </c>
      <c r="C20" s="142">
        <f>AVERAGE(AS4:AS38)</f>
        <v>38950.334834261244</v>
      </c>
      <c r="D20" s="142">
        <f>AVERAGE(AW4:AW38)</f>
        <v>38388.355770549926</v>
      </c>
      <c r="F20" s="47" t="s">
        <v>7</v>
      </c>
      <c r="G20" s="42" t="s">
        <v>46</v>
      </c>
      <c r="H20" s="87" t="s">
        <v>44</v>
      </c>
      <c r="I20" s="14" t="s">
        <v>7</v>
      </c>
      <c r="J20" s="85" t="s">
        <v>27</v>
      </c>
      <c r="K20" s="171" t="s">
        <v>93</v>
      </c>
      <c r="L20" s="160"/>
      <c r="M20" s="160" t="s">
        <v>3</v>
      </c>
      <c r="N20" s="170" t="s">
        <v>2</v>
      </c>
      <c r="O20" s="170" t="s">
        <v>2</v>
      </c>
      <c r="P20" s="170" t="s">
        <v>2</v>
      </c>
      <c r="Q20" s="162" t="s">
        <v>45</v>
      </c>
      <c r="R20" s="163">
        <v>90</v>
      </c>
      <c r="S20" s="161" t="s">
        <v>22</v>
      </c>
      <c r="T20" s="163">
        <v>4</v>
      </c>
      <c r="U20" s="169" t="s">
        <v>21</v>
      </c>
      <c r="V20" s="181"/>
      <c r="W20" s="170" t="s">
        <v>2</v>
      </c>
      <c r="X20" s="171" t="s">
        <v>3</v>
      </c>
      <c r="Y20" s="169"/>
      <c r="Z20" s="169"/>
      <c r="AA20" s="167" t="s">
        <v>32</v>
      </c>
      <c r="AB20" s="178" t="s">
        <v>49</v>
      </c>
      <c r="AC20" s="170" t="s">
        <v>2</v>
      </c>
      <c r="AD20" s="160" t="s">
        <v>3</v>
      </c>
      <c r="AE20" s="167" t="s">
        <v>2</v>
      </c>
      <c r="AF20" s="168" t="s">
        <v>16</v>
      </c>
      <c r="AG20" s="166"/>
      <c r="AH20" s="169"/>
      <c r="AI20" s="160" t="s">
        <v>3</v>
      </c>
      <c r="AJ20" s="160" t="s">
        <v>3</v>
      </c>
      <c r="AK20" s="127">
        <v>4500000</v>
      </c>
      <c r="AL20" s="128">
        <f>Таблица4[[#This Row],[Цена в объявлении]]/Таблица4[[#This Row],[S м2]]</f>
        <v>50000</v>
      </c>
      <c r="AM20" s="128"/>
      <c r="AN20" s="120">
        <f>Таблица4[[#This Row],[S м2]]*B20</f>
        <v>3377658.0326486286</v>
      </c>
      <c r="AO20" s="128">
        <f>Таблица4[[#This Row],[Цена в объявлении]]-Таблица4[[#This Row],[Все по Ц1]]</f>
        <v>1122341.9673513714</v>
      </c>
      <c r="AP20" s="125">
        <f>Таблица4[[#This Row],[Все по Ц1]]/Таблица4[[#This Row],[Цена в объявлении]]-100%</f>
        <v>-0.24940932607808253</v>
      </c>
      <c r="AQ20" s="128" t="s">
        <v>2</v>
      </c>
      <c r="AR20" s="94" t="s">
        <v>2</v>
      </c>
      <c r="AS20" s="94" t="s">
        <v>2</v>
      </c>
      <c r="AT20" s="94" t="s">
        <v>2</v>
      </c>
      <c r="AU20" s="95" t="s">
        <v>2</v>
      </c>
      <c r="AV20" s="115" t="s">
        <v>2</v>
      </c>
      <c r="AW20" s="115" t="s">
        <v>2</v>
      </c>
      <c r="AX20" s="53"/>
      <c r="AY20" s="100"/>
      <c r="AZ20" s="100"/>
      <c r="BA20" s="35" t="s">
        <v>51</v>
      </c>
      <c r="BB20" s="36" t="s">
        <v>52</v>
      </c>
      <c r="BC20" s="146" t="s">
        <v>280</v>
      </c>
    </row>
    <row r="21" spans="2:80" ht="104.25" customHeight="1" x14ac:dyDescent="0.35">
      <c r="B21" s="142">
        <f>AVERAGE(AL4:AL30)</f>
        <v>37529.533696095874</v>
      </c>
      <c r="C21" s="142">
        <f>AVERAGE(AS4:AS38)</f>
        <v>38950.334834261244</v>
      </c>
      <c r="D21" s="142">
        <f>AVERAGE(AW4:AW38)</f>
        <v>38388.355770549926</v>
      </c>
      <c r="F21" s="47" t="s">
        <v>259</v>
      </c>
      <c r="G21" s="49" t="s">
        <v>106</v>
      </c>
      <c r="H21" s="87" t="s">
        <v>107</v>
      </c>
      <c r="I21" s="14" t="s">
        <v>108</v>
      </c>
      <c r="J21" s="85" t="s">
        <v>58</v>
      </c>
      <c r="K21" s="160" t="s">
        <v>3</v>
      </c>
      <c r="L21" s="160"/>
      <c r="M21" s="160" t="s">
        <v>3</v>
      </c>
      <c r="N21" s="178" t="s">
        <v>88</v>
      </c>
      <c r="O21" s="172" t="s">
        <v>22</v>
      </c>
      <c r="P21" s="172" t="s">
        <v>22</v>
      </c>
      <c r="Q21" s="162" t="s">
        <v>109</v>
      </c>
      <c r="R21" s="163">
        <v>100</v>
      </c>
      <c r="S21" s="161" t="s">
        <v>22</v>
      </c>
      <c r="T21" s="163" t="s">
        <v>110</v>
      </c>
      <c r="U21" s="162" t="s">
        <v>62</v>
      </c>
      <c r="V21" s="164"/>
      <c r="W21" s="170" t="s">
        <v>2</v>
      </c>
      <c r="X21" s="170" t="s">
        <v>2</v>
      </c>
      <c r="Y21" s="166"/>
      <c r="Z21" s="166"/>
      <c r="AA21" s="167" t="s">
        <v>32</v>
      </c>
      <c r="AB21" s="172" t="s">
        <v>22</v>
      </c>
      <c r="AC21" s="172" t="s">
        <v>22</v>
      </c>
      <c r="AD21" s="160" t="s">
        <v>3</v>
      </c>
      <c r="AE21" s="168" t="s">
        <v>105</v>
      </c>
      <c r="AF21" s="168" t="s">
        <v>16</v>
      </c>
      <c r="AG21" s="181"/>
      <c r="AH21" s="169"/>
      <c r="AI21" s="160" t="s">
        <v>3</v>
      </c>
      <c r="AJ21" s="165" t="s">
        <v>2</v>
      </c>
      <c r="AK21" s="127">
        <v>4500000</v>
      </c>
      <c r="AL21" s="128">
        <f>Таблица4[[#This Row],[Цена в объявлении]]/Таблица4[[#This Row],[S м2]]</f>
        <v>45000</v>
      </c>
      <c r="AM21" s="128"/>
      <c r="AN21" s="120">
        <f>Таблица4[[#This Row],[S м2]]*B21</f>
        <v>3752953.3696095874</v>
      </c>
      <c r="AO21" s="128">
        <f>Таблица4[[#This Row],[Цена в объявлении]]-Таблица4[[#This Row],[Все по Ц1]]</f>
        <v>747046.63039041264</v>
      </c>
      <c r="AP21" s="125">
        <f>Таблица4[[#This Row],[Все по Ц1]]/Таблица4[[#This Row],[Цена в объявлении]]-100%</f>
        <v>-0.16601036230898059</v>
      </c>
      <c r="AQ21" s="128"/>
      <c r="AR21" s="93">
        <f>Таблица4[[#This Row],[2. Стоимость квадрата]]*Таблица4[[#This Row],[S м2]]</f>
        <v>4500000</v>
      </c>
      <c r="AS21" s="94">
        <f>Таблица4[[#This Row],[Цена в объявлении]]/Таблица4[[#This Row],[S м2]]</f>
        <v>45000</v>
      </c>
      <c r="AT21" s="94">
        <f>Таблица4[[#This Row],[S м2]]*C21</f>
        <v>3895033.4834261243</v>
      </c>
      <c r="AU21" s="129">
        <f>Таблица4[[#This Row],[Всё по Ц2]]/Таблица4[[#This Row],[Цены без учёта объектов, цена квадрата которых выше Ц1]]-100%</f>
        <v>-0.13443700368308353</v>
      </c>
      <c r="AV21" s="115" t="s">
        <v>2</v>
      </c>
      <c r="AW21" s="115" t="s">
        <v>2</v>
      </c>
      <c r="AX21" s="53"/>
      <c r="AY21" s="100"/>
      <c r="AZ21" s="100"/>
      <c r="BA21" s="35" t="s">
        <v>111</v>
      </c>
      <c r="BB21" s="36" t="s">
        <v>112</v>
      </c>
      <c r="BC21" s="146" t="s">
        <v>225</v>
      </c>
      <c r="BD21" s="91" t="s">
        <v>53</v>
      </c>
    </row>
    <row r="22" spans="2:80" ht="106.5" customHeight="1" x14ac:dyDescent="0.25">
      <c r="B22" s="142">
        <f>AVERAGE(AL4:AL30)</f>
        <v>37529.533696095874</v>
      </c>
      <c r="C22" s="142">
        <f>AVERAGE(AS4:AS38)</f>
        <v>38950.334834261244</v>
      </c>
      <c r="D22" s="142">
        <f>AVERAGE(AW4:AW38)</f>
        <v>38388.355770549926</v>
      </c>
      <c r="F22" s="47" t="s">
        <v>260</v>
      </c>
      <c r="G22" s="42" t="s">
        <v>136</v>
      </c>
      <c r="H22" s="87" t="s">
        <v>134</v>
      </c>
      <c r="I22" s="14" t="s">
        <v>135</v>
      </c>
      <c r="J22" s="85" t="s">
        <v>58</v>
      </c>
      <c r="K22" s="165" t="s">
        <v>2</v>
      </c>
      <c r="L22" s="160"/>
      <c r="M22" s="160" t="s">
        <v>3</v>
      </c>
      <c r="N22" s="168" t="s">
        <v>88</v>
      </c>
      <c r="O22" s="161" t="s">
        <v>22</v>
      </c>
      <c r="P22" s="161" t="s">
        <v>22</v>
      </c>
      <c r="Q22" s="162" t="s">
        <v>137</v>
      </c>
      <c r="R22" s="163">
        <v>100</v>
      </c>
      <c r="S22" s="161" t="s">
        <v>22</v>
      </c>
      <c r="T22" s="163" t="s">
        <v>101</v>
      </c>
      <c r="U22" s="184" t="s">
        <v>62</v>
      </c>
      <c r="V22" s="164"/>
      <c r="W22" s="170" t="s">
        <v>2</v>
      </c>
      <c r="X22" s="170" t="s">
        <v>2</v>
      </c>
      <c r="Y22" s="166"/>
      <c r="Z22" s="166"/>
      <c r="AA22" s="167" t="s">
        <v>32</v>
      </c>
      <c r="AB22" s="170" t="s">
        <v>22</v>
      </c>
      <c r="AC22" s="170" t="s">
        <v>22</v>
      </c>
      <c r="AD22" s="168" t="s">
        <v>56</v>
      </c>
      <c r="AE22" s="168" t="s">
        <v>35</v>
      </c>
      <c r="AF22" s="177" t="s">
        <v>2</v>
      </c>
      <c r="AG22" s="181"/>
      <c r="AH22" s="181"/>
      <c r="AI22" s="171" t="s">
        <v>3</v>
      </c>
      <c r="AJ22" s="170" t="s">
        <v>2</v>
      </c>
      <c r="AK22" s="127">
        <v>4500000</v>
      </c>
      <c r="AL22" s="128">
        <f>Таблица4[[#This Row],[Цена в объявлении]]/Таблица4[[#This Row],[S м2]]</f>
        <v>45000</v>
      </c>
      <c r="AM22" s="128"/>
      <c r="AN22" s="120">
        <f>Таблица4[[#This Row],[S м2]]*B22</f>
        <v>3752953.3696095874</v>
      </c>
      <c r="AO22" s="128">
        <f>Таблица4[[#This Row],[Цена в объявлении]]-Таблица4[[#This Row],[Все по Ц1]]</f>
        <v>747046.63039041264</v>
      </c>
      <c r="AP22" s="125">
        <f>Таблица4[[#This Row],[Все по Ц1]]/Таблица4[[#This Row],[Цена в объявлении]]-100%</f>
        <v>-0.16601036230898059</v>
      </c>
      <c r="AQ22" s="128"/>
      <c r="AR22" s="93">
        <f>Таблица4[[#This Row],[2. Стоимость квадрата]]*Таблица4[[#This Row],[S м2]]</f>
        <v>4500000</v>
      </c>
      <c r="AS22" s="94">
        <f>Таблица4[[#This Row],[Цена в объявлении]]/Таблица4[[#This Row],[S м2]]</f>
        <v>45000</v>
      </c>
      <c r="AT22" s="94">
        <f>Таблица4[[#This Row],[S м2]]*C22</f>
        <v>3895033.4834261243</v>
      </c>
      <c r="AU22" s="130">
        <f>Таблица4[[#This Row],[Всё по Ц2]]/Таблица4[[#This Row],[Цены без учёта объектов, цена квадрата которых выше Ц1]]-100%</f>
        <v>-0.13443700368308353</v>
      </c>
      <c r="AV22" s="115" t="s">
        <v>2</v>
      </c>
      <c r="AW22" s="115" t="s">
        <v>2</v>
      </c>
      <c r="AX22" s="53"/>
      <c r="AY22" s="100"/>
      <c r="AZ22" s="100"/>
      <c r="BA22" s="35" t="s">
        <v>99</v>
      </c>
      <c r="BB22" s="36" t="s">
        <v>138</v>
      </c>
      <c r="BC22" s="146" t="s">
        <v>224</v>
      </c>
      <c r="BD22" s="1" t="s">
        <v>227</v>
      </c>
    </row>
    <row r="23" spans="2:80" ht="115.5" customHeight="1" x14ac:dyDescent="0.35">
      <c r="B23" s="142">
        <f>AVERAGE(AL4:AL30)</f>
        <v>37529.533696095874</v>
      </c>
      <c r="C23" s="142">
        <f>AVERAGE(AS4:AS38)</f>
        <v>38950.334834261244</v>
      </c>
      <c r="D23" s="142">
        <f>AVERAGE(AW4:AW38)</f>
        <v>38388.355770549926</v>
      </c>
      <c r="F23" s="47" t="s">
        <v>261</v>
      </c>
      <c r="G23" s="42" t="s">
        <v>194</v>
      </c>
      <c r="H23" s="87" t="s">
        <v>193</v>
      </c>
      <c r="I23" s="14" t="s">
        <v>64</v>
      </c>
      <c r="J23" s="85" t="s">
        <v>58</v>
      </c>
      <c r="K23" s="160" t="s">
        <v>3</v>
      </c>
      <c r="L23" s="160"/>
      <c r="M23" s="160" t="s">
        <v>3</v>
      </c>
      <c r="N23" s="165" t="s">
        <v>2</v>
      </c>
      <c r="O23" s="165" t="s">
        <v>2</v>
      </c>
      <c r="P23" s="165" t="s">
        <v>2</v>
      </c>
      <c r="Q23" s="162" t="s">
        <v>77</v>
      </c>
      <c r="R23" s="163">
        <v>200</v>
      </c>
      <c r="S23" s="161" t="s">
        <v>22</v>
      </c>
      <c r="T23" s="163">
        <v>3</v>
      </c>
      <c r="U23" s="161" t="s">
        <v>22</v>
      </c>
      <c r="V23" s="181"/>
      <c r="W23" s="165" t="s">
        <v>2</v>
      </c>
      <c r="X23" s="170" t="s">
        <v>2</v>
      </c>
      <c r="Y23" s="169"/>
      <c r="Z23" s="169"/>
      <c r="AA23" s="190" t="s">
        <v>32</v>
      </c>
      <c r="AB23" s="160" t="s">
        <v>3</v>
      </c>
      <c r="AC23" s="171" t="s">
        <v>3</v>
      </c>
      <c r="AD23" s="168" t="s">
        <v>56</v>
      </c>
      <c r="AE23" s="168" t="s">
        <v>35</v>
      </c>
      <c r="AF23" s="167" t="s">
        <v>2</v>
      </c>
      <c r="AG23" s="181"/>
      <c r="AH23" s="169"/>
      <c r="AI23" s="170" t="s">
        <v>22</v>
      </c>
      <c r="AJ23" s="171" t="s">
        <v>3</v>
      </c>
      <c r="AK23" s="127">
        <v>4500000</v>
      </c>
      <c r="AL23" s="128">
        <f>Таблица4[[#This Row],[Цена в объявлении]]/Таблица4[[#This Row],[S м2]]</f>
        <v>22500</v>
      </c>
      <c r="AM23" s="128"/>
      <c r="AN23" s="120">
        <f>Таблица4[[#This Row],[S м2]]*B23</f>
        <v>7505906.7392191747</v>
      </c>
      <c r="AO23" s="128">
        <f>Таблица4[[#This Row],[Цена в объявлении]]-Таблица4[[#This Row],[Все по Ц1]]</f>
        <v>-3005906.7392191747</v>
      </c>
      <c r="AP23" s="125">
        <f>Таблица4[[#This Row],[Все по Ц1]]/Таблица4[[#This Row],[Цена в объявлении]]-100%</f>
        <v>0.66797927538203883</v>
      </c>
      <c r="AQ23" s="128" t="s">
        <v>2</v>
      </c>
      <c r="AR23" s="94" t="s">
        <v>2</v>
      </c>
      <c r="AS23" s="94" t="s">
        <v>2</v>
      </c>
      <c r="AT23" s="94" t="s">
        <v>2</v>
      </c>
      <c r="AU23" s="94" t="s">
        <v>2</v>
      </c>
      <c r="AV23" s="115" t="str">
        <f>Таблица4[[#This Row],[Цены без учёта объектов, цена квадрата которых выше Ц1]]</f>
        <v>➖</v>
      </c>
      <c r="AW23" s="115" t="str">
        <f>Таблица4[[#This Row],[2. Стоимость квадрата]]</f>
        <v>➖</v>
      </c>
      <c r="AX23" s="53"/>
      <c r="AY23" s="100"/>
      <c r="AZ23" s="100"/>
      <c r="BA23" s="35" t="s">
        <v>246</v>
      </c>
      <c r="BB23" s="36" t="s">
        <v>195</v>
      </c>
      <c r="BC23" s="146" t="s">
        <v>245</v>
      </c>
      <c r="BD23" s="91" t="s">
        <v>196</v>
      </c>
    </row>
    <row r="24" spans="2:80" ht="132.75" customHeight="1" x14ac:dyDescent="0.25">
      <c r="B24" s="142">
        <f>AVERAGE(AL4:AL30)</f>
        <v>37529.533696095874</v>
      </c>
      <c r="C24" s="142">
        <f>AVERAGE(AS4:AS38)</f>
        <v>38950.334834261244</v>
      </c>
      <c r="D24" s="142">
        <f>AVERAGE(AW4:AW38)</f>
        <v>38388.355770549926</v>
      </c>
      <c r="F24" s="47" t="s">
        <v>262</v>
      </c>
      <c r="G24" s="42" t="s">
        <v>73</v>
      </c>
      <c r="H24" s="87" t="s">
        <v>74</v>
      </c>
      <c r="I24" s="14" t="s">
        <v>75</v>
      </c>
      <c r="J24" s="85" t="s">
        <v>58</v>
      </c>
      <c r="K24" s="165" t="s">
        <v>2</v>
      </c>
      <c r="L24" s="160"/>
      <c r="M24" s="160" t="s">
        <v>21</v>
      </c>
      <c r="N24" s="178" t="s">
        <v>76</v>
      </c>
      <c r="O24" s="172" t="s">
        <v>22</v>
      </c>
      <c r="P24" s="172" t="s">
        <v>22</v>
      </c>
      <c r="Q24" s="162" t="s">
        <v>77</v>
      </c>
      <c r="R24" s="163">
        <v>207</v>
      </c>
      <c r="S24" s="161" t="s">
        <v>22</v>
      </c>
      <c r="T24" s="163" t="s">
        <v>78</v>
      </c>
      <c r="U24" s="161" t="s">
        <v>22</v>
      </c>
      <c r="V24" s="164"/>
      <c r="W24" s="165" t="s">
        <v>2</v>
      </c>
      <c r="X24" s="170" t="s">
        <v>2</v>
      </c>
      <c r="Y24" s="166"/>
      <c r="Z24" s="166"/>
      <c r="AA24" s="167" t="s">
        <v>32</v>
      </c>
      <c r="AB24" s="161" t="s">
        <v>22</v>
      </c>
      <c r="AC24" s="160" t="s">
        <v>3</v>
      </c>
      <c r="AD24" s="168" t="s">
        <v>79</v>
      </c>
      <c r="AE24" s="168" t="s">
        <v>35</v>
      </c>
      <c r="AF24" s="168" t="s">
        <v>16</v>
      </c>
      <c r="AG24" s="181"/>
      <c r="AH24" s="181"/>
      <c r="AI24" s="171" t="s">
        <v>3</v>
      </c>
      <c r="AJ24" s="165" t="s">
        <v>2</v>
      </c>
      <c r="AK24" s="127">
        <v>4800000</v>
      </c>
      <c r="AL24" s="128">
        <f>Таблица4[[#This Row],[Цена в объявлении]]/Таблица4[[#This Row],[S м2]]</f>
        <v>23188.405797101448</v>
      </c>
      <c r="AM24" s="128"/>
      <c r="AN24" s="120">
        <f>Таблица4[[#This Row],[S м2]]*B24</f>
        <v>7768613.4750918457</v>
      </c>
      <c r="AO24" s="128">
        <f>Таблица4[[#This Row],[Цена в объявлении]]-Таблица4[[#This Row],[Все по Ц1]]</f>
        <v>-2968613.4750918457</v>
      </c>
      <c r="AP24" s="125">
        <f>Таблица4[[#This Row],[Все по Ц1]]/Таблица4[[#This Row],[Цена в объявлении]]-100%</f>
        <v>0.61846114064413449</v>
      </c>
      <c r="AQ24" s="128" t="s">
        <v>2</v>
      </c>
      <c r="AR24" s="94" t="s">
        <v>2</v>
      </c>
      <c r="AS24" s="94" t="s">
        <v>2</v>
      </c>
      <c r="AT24" s="94" t="s">
        <v>2</v>
      </c>
      <c r="AU24" s="95" t="s">
        <v>2</v>
      </c>
      <c r="AV24" s="115" t="str">
        <f>Таблица4[[#This Row],[Цены без учёта объектов, цена квадрата которых выше Ц1]]</f>
        <v>➖</v>
      </c>
      <c r="AW24" s="115" t="str">
        <f>Таблица4[[#This Row],[2. Стоимость квадрата]]</f>
        <v>➖</v>
      </c>
      <c r="AX24" s="53"/>
      <c r="AY24" s="100"/>
      <c r="AZ24" s="100"/>
      <c r="BA24" s="35" t="s">
        <v>82</v>
      </c>
      <c r="BB24" s="36" t="s">
        <v>81</v>
      </c>
      <c r="BC24" s="146" t="s">
        <v>243</v>
      </c>
      <c r="BD24" s="1" t="s">
        <v>226</v>
      </c>
    </row>
    <row r="25" spans="2:80" ht="132.75" customHeight="1" x14ac:dyDescent="0.25">
      <c r="B25" s="142">
        <f>AVERAGE(AL4:AL30)</f>
        <v>37529.533696095874</v>
      </c>
      <c r="C25" s="142">
        <f>AVERAGE(AS4:AS38)</f>
        <v>38950.334834261244</v>
      </c>
      <c r="D25" s="142">
        <f>AVERAGE(AW4:AW38)</f>
        <v>38388.355770549926</v>
      </c>
      <c r="F25" s="47" t="s">
        <v>135</v>
      </c>
      <c r="G25" s="42" t="s">
        <v>125</v>
      </c>
      <c r="H25" s="87" t="s">
        <v>123</v>
      </c>
      <c r="I25" s="14" t="s">
        <v>124</v>
      </c>
      <c r="J25" s="85" t="s">
        <v>58</v>
      </c>
      <c r="K25" s="165" t="s">
        <v>2</v>
      </c>
      <c r="L25" s="160"/>
      <c r="M25" s="160" t="s">
        <v>3</v>
      </c>
      <c r="N25" s="168" t="s">
        <v>92</v>
      </c>
      <c r="O25" s="161" t="s">
        <v>22</v>
      </c>
      <c r="P25" s="161" t="s">
        <v>22</v>
      </c>
      <c r="Q25" s="162" t="s">
        <v>9</v>
      </c>
      <c r="R25" s="163">
        <v>86.5</v>
      </c>
      <c r="S25" s="163">
        <v>250</v>
      </c>
      <c r="T25" s="163" t="s">
        <v>126</v>
      </c>
      <c r="U25" s="163">
        <v>1</v>
      </c>
      <c r="V25" s="164"/>
      <c r="W25" s="160" t="s">
        <v>3</v>
      </c>
      <c r="X25" s="170" t="s">
        <v>2</v>
      </c>
      <c r="Y25" s="164"/>
      <c r="Z25" s="164"/>
      <c r="AA25" s="167" t="s">
        <v>32</v>
      </c>
      <c r="AB25" s="160" t="s">
        <v>3</v>
      </c>
      <c r="AC25" s="165" t="s">
        <v>22</v>
      </c>
      <c r="AD25" s="160" t="s">
        <v>3</v>
      </c>
      <c r="AE25" s="168" t="s">
        <v>127</v>
      </c>
      <c r="AF25" s="168" t="s">
        <v>16</v>
      </c>
      <c r="AG25" s="181"/>
      <c r="AH25" s="169"/>
      <c r="AI25" s="160" t="s">
        <v>3</v>
      </c>
      <c r="AJ25" s="170" t="s">
        <v>2</v>
      </c>
      <c r="AK25" s="127">
        <v>4800000</v>
      </c>
      <c r="AL25" s="128">
        <f>Таблица4[[#This Row],[Цена в объявлении]]/Таблица4[[#This Row],[S м2]]</f>
        <v>55491.329479768785</v>
      </c>
      <c r="AM25" s="128"/>
      <c r="AN25" s="120">
        <f>Таблица4[[#This Row],[S м2]]*B25</f>
        <v>3246304.6647122931</v>
      </c>
      <c r="AO25" s="128">
        <f>Таблица4[[#This Row],[Цена в объявлении]]-Таблица4[[#This Row],[Все по Ц1]]</f>
        <v>1553695.3352877069</v>
      </c>
      <c r="AP25" s="125">
        <f>Таблица4[[#This Row],[Все по Ц1]]/Таблица4[[#This Row],[Цена в объявлении]]-100%</f>
        <v>-0.32368652818493893</v>
      </c>
      <c r="AQ25" s="128" t="s">
        <v>2</v>
      </c>
      <c r="AR25" s="94" t="s">
        <v>2</v>
      </c>
      <c r="AS25" s="94" t="s">
        <v>2</v>
      </c>
      <c r="AT25" s="94" t="s">
        <v>2</v>
      </c>
      <c r="AU25" s="95" t="s">
        <v>2</v>
      </c>
      <c r="AV25" s="115" t="s">
        <v>2</v>
      </c>
      <c r="AW25" s="115" t="s">
        <v>2</v>
      </c>
      <c r="AX25" s="53"/>
      <c r="AY25" s="100"/>
      <c r="AZ25" s="100"/>
      <c r="BA25" s="35" t="s">
        <v>99</v>
      </c>
      <c r="BB25" s="36" t="s">
        <v>128</v>
      </c>
      <c r="BC25" s="146" t="s">
        <v>232</v>
      </c>
    </row>
    <row r="26" spans="2:80" s="63" customFormat="1" ht="132.75" customHeight="1" x14ac:dyDescent="0.25">
      <c r="B26" s="142">
        <f>AVERAGE(AL4:AL30)</f>
        <v>37529.533696095874</v>
      </c>
      <c r="C26" s="142">
        <f>AVERAGE(AS4:AS38)</f>
        <v>38950.334834261244</v>
      </c>
      <c r="D26" s="142">
        <f>AVERAGE(AW4:AW38)</f>
        <v>38388.355770549926</v>
      </c>
      <c r="E26" s="64"/>
      <c r="F26" s="47" t="s">
        <v>8</v>
      </c>
      <c r="G26" s="135" t="s">
        <v>47</v>
      </c>
      <c r="H26" s="87" t="s">
        <v>25</v>
      </c>
      <c r="I26" s="14" t="s">
        <v>26</v>
      </c>
      <c r="J26" s="85" t="s">
        <v>27</v>
      </c>
      <c r="K26" s="172" t="s">
        <v>22</v>
      </c>
      <c r="L26" s="192" t="s">
        <v>24</v>
      </c>
      <c r="M26" s="160" t="s">
        <v>3</v>
      </c>
      <c r="N26" s="168" t="s">
        <v>36</v>
      </c>
      <c r="O26" s="172" t="s">
        <v>22</v>
      </c>
      <c r="P26" s="172" t="s">
        <v>22</v>
      </c>
      <c r="Q26" s="173" t="s">
        <v>109</v>
      </c>
      <c r="R26" s="174">
        <v>115</v>
      </c>
      <c r="S26" s="161" t="s">
        <v>22</v>
      </c>
      <c r="T26" s="163">
        <v>6</v>
      </c>
      <c r="U26" s="162" t="s">
        <v>5</v>
      </c>
      <c r="V26" s="177"/>
      <c r="W26" s="172" t="s">
        <v>22</v>
      </c>
      <c r="X26" s="170" t="s">
        <v>2</v>
      </c>
      <c r="Y26" s="178"/>
      <c r="Z26" s="178"/>
      <c r="AA26" s="167" t="s">
        <v>32</v>
      </c>
      <c r="AB26" s="172" t="s">
        <v>22</v>
      </c>
      <c r="AC26" s="172" t="s">
        <v>22</v>
      </c>
      <c r="AD26" s="170" t="s">
        <v>2</v>
      </c>
      <c r="AE26" s="168" t="s">
        <v>35</v>
      </c>
      <c r="AF26" s="178" t="s">
        <v>16</v>
      </c>
      <c r="AG26" s="193"/>
      <c r="AH26" s="168"/>
      <c r="AI26" s="171" t="s">
        <v>3</v>
      </c>
      <c r="AJ26" s="170" t="s">
        <v>2</v>
      </c>
      <c r="AK26" s="127">
        <v>4950000</v>
      </c>
      <c r="AL26" s="128">
        <f>Таблица4[[#This Row],[Цена в объявлении]]/Таблица4[[#This Row],[S м2]]</f>
        <v>43043.478260869568</v>
      </c>
      <c r="AM26" s="128"/>
      <c r="AN26" s="120">
        <f>Таблица4[[#This Row],[S м2]]*B26</f>
        <v>4315896.3750510253</v>
      </c>
      <c r="AO26" s="128">
        <f>Таблица4[[#This Row],[Цена в объявлении]]-Таблица4[[#This Row],[Все по Ц1]]</f>
        <v>634103.6249489747</v>
      </c>
      <c r="AP26" s="125">
        <f>Таблица4[[#This Row],[Все по Ц1]]/Таблица4[[#This Row],[Цена в объявлении]]-100%</f>
        <v>-0.12810174241393424</v>
      </c>
      <c r="AQ26" s="128"/>
      <c r="AR26" s="93">
        <f>Таблица4[[#This Row],[2. Стоимость квадрата]]*Таблица4[[#This Row],[S м2]]</f>
        <v>4950000</v>
      </c>
      <c r="AS26" s="94">
        <f>Таблица4[[#This Row],[Цена в объявлении]]/Таблица4[[#This Row],[S м2]]</f>
        <v>43043.478260869568</v>
      </c>
      <c r="AT26" s="94">
        <f>Таблица4[[#This Row],[S м2]]*C26</f>
        <v>4479288.5059400434</v>
      </c>
      <c r="AU26" s="129">
        <f>Таблица4[[#This Row],[Всё по Ц2]]/Таблица4[[#This Row],[Цены без учёта объектов, цена квадрата которых выше Ц1]]-100%</f>
        <v>-9.5093231123223543E-2</v>
      </c>
      <c r="AV26" s="115" t="s">
        <v>2</v>
      </c>
      <c r="AW26" s="131" t="s">
        <v>2</v>
      </c>
      <c r="AX26" s="54"/>
      <c r="AY26" s="98"/>
      <c r="AZ26" s="98"/>
      <c r="BA26" s="35" t="s">
        <v>41</v>
      </c>
      <c r="BB26" s="36" t="s">
        <v>43</v>
      </c>
      <c r="BC26" s="146" t="s">
        <v>241</v>
      </c>
      <c r="BD26" s="1"/>
      <c r="BE26" s="1"/>
    </row>
    <row r="27" spans="2:80" ht="132.75" customHeight="1" x14ac:dyDescent="0.35">
      <c r="B27" s="142">
        <f>AVERAGE(AL4:AL30)</f>
        <v>37529.533696095874</v>
      </c>
      <c r="C27" s="142">
        <f>AVERAGE(AS4:AS38)</f>
        <v>38950.334834261244</v>
      </c>
      <c r="D27" s="142">
        <f>AVERAGE(AW4:AW38)</f>
        <v>38388.355770549926</v>
      </c>
      <c r="F27" s="47" t="s">
        <v>140</v>
      </c>
      <c r="G27" s="49" t="s">
        <v>102</v>
      </c>
      <c r="H27" s="87" t="s">
        <v>103</v>
      </c>
      <c r="I27" s="14" t="s">
        <v>104</v>
      </c>
      <c r="J27" s="85" t="s">
        <v>58</v>
      </c>
      <c r="K27" s="171" t="s">
        <v>3</v>
      </c>
      <c r="L27" s="160"/>
      <c r="M27" s="160" t="s">
        <v>3</v>
      </c>
      <c r="N27" s="168" t="s">
        <v>92</v>
      </c>
      <c r="O27" s="161" t="s">
        <v>22</v>
      </c>
      <c r="P27" s="160" t="s">
        <v>3</v>
      </c>
      <c r="Q27" s="162" t="s">
        <v>30</v>
      </c>
      <c r="R27" s="163">
        <v>118</v>
      </c>
      <c r="S27" s="161" t="s">
        <v>22</v>
      </c>
      <c r="T27" s="163" t="s">
        <v>101</v>
      </c>
      <c r="U27" s="162" t="s">
        <v>62</v>
      </c>
      <c r="V27" s="181"/>
      <c r="W27" s="165" t="s">
        <v>2</v>
      </c>
      <c r="X27" s="165" t="s">
        <v>2</v>
      </c>
      <c r="Y27" s="169"/>
      <c r="Z27" s="169"/>
      <c r="AA27" s="167" t="s">
        <v>32</v>
      </c>
      <c r="AB27" s="161" t="s">
        <v>22</v>
      </c>
      <c r="AC27" s="165" t="s">
        <v>2</v>
      </c>
      <c r="AD27" s="160" t="s">
        <v>3</v>
      </c>
      <c r="AE27" s="168" t="s">
        <v>100</v>
      </c>
      <c r="AF27" s="180" t="s">
        <v>22</v>
      </c>
      <c r="AG27" s="169"/>
      <c r="AH27" s="181"/>
      <c r="AI27" s="160" t="s">
        <v>3</v>
      </c>
      <c r="AJ27" s="170" t="s">
        <v>2</v>
      </c>
      <c r="AK27" s="127">
        <v>5035000</v>
      </c>
      <c r="AL27" s="128">
        <f>Таблица4[[#This Row],[Цена в объявлении]]/Таблица4[[#This Row],[S м2]]</f>
        <v>42669.491525423728</v>
      </c>
      <c r="AM27" s="128"/>
      <c r="AN27" s="120">
        <f>Таблица4[[#This Row],[S м2]]*B27</f>
        <v>4428484.9761393135</v>
      </c>
      <c r="AO27" s="128">
        <f>Таблица4[[#This Row],[Цена в объявлении]]-Таблица4[[#This Row],[Все по Ц1]]</f>
        <v>606515.02386068646</v>
      </c>
      <c r="AP27" s="125">
        <f>Таблица4[[#This Row],[Все по Ц1]]/Таблица4[[#This Row],[Цена в объявлении]]-100%</f>
        <v>-0.12045978626825948</v>
      </c>
      <c r="AQ27" s="128"/>
      <c r="AR27" s="93">
        <f>Таблица4[[#This Row],[2. Стоимость квадрата]]*Таблица4[[#This Row],[S м2]]</f>
        <v>5035000</v>
      </c>
      <c r="AS27" s="94">
        <f>Таблица4[[#This Row],[Цена в объявлении]]/Таблица4[[#This Row],[S м2]]</f>
        <v>42669.491525423728</v>
      </c>
      <c r="AT27" s="94">
        <f>Таблица4[[#This Row],[S м2]]*C27</f>
        <v>4596139.5104428269</v>
      </c>
      <c r="AU27" s="130">
        <f>Таблица4[[#This Row],[Всё по Ц2]]/Таблица4[[#This Row],[Цены без учёта объектов, цена квадрата которых выше Ц1]]-100%</f>
        <v>-8.7161964162298489E-2</v>
      </c>
      <c r="AV27" s="115">
        <f>Таблица4[[#This Row],[Цены без учёта объектов, цена квадрата которых выше Ц1]]</f>
        <v>5035000</v>
      </c>
      <c r="AW27" s="115">
        <f>Таблица4[[#This Row],[2. Стоимость квадрата]]</f>
        <v>42669.491525423728</v>
      </c>
      <c r="AX27" s="53"/>
      <c r="AY27" s="100"/>
      <c r="AZ27" s="100"/>
      <c r="BA27" s="35" t="s">
        <v>41</v>
      </c>
      <c r="BB27" s="36" t="s">
        <v>98</v>
      </c>
      <c r="BC27" s="146" t="s">
        <v>282</v>
      </c>
      <c r="BD27" s="91" t="s">
        <v>97</v>
      </c>
    </row>
    <row r="28" spans="2:80" ht="132.75" customHeight="1" x14ac:dyDescent="0.25">
      <c r="B28" s="142">
        <f>AVERAGE(AL4:AL30)</f>
        <v>37529.533696095874</v>
      </c>
      <c r="C28" s="142">
        <f>AVERAGE(AS4:AS38)</f>
        <v>38950.334834261244</v>
      </c>
      <c r="D28" s="142">
        <f>AVERAGE(AW4:AW38)</f>
        <v>38388.355770549926</v>
      </c>
      <c r="F28" s="47" t="s">
        <v>263</v>
      </c>
      <c r="G28" s="135" t="s">
        <v>47</v>
      </c>
      <c r="H28" s="87" t="s">
        <v>25</v>
      </c>
      <c r="I28" s="14" t="s">
        <v>26</v>
      </c>
      <c r="J28" s="85" t="s">
        <v>27</v>
      </c>
      <c r="K28" s="171" t="s">
        <v>219</v>
      </c>
      <c r="L28" s="160"/>
      <c r="M28" s="160" t="s">
        <v>3</v>
      </c>
      <c r="N28" s="165" t="s">
        <v>2</v>
      </c>
      <c r="O28" s="165" t="s">
        <v>2</v>
      </c>
      <c r="P28" s="165" t="s">
        <v>2</v>
      </c>
      <c r="Q28" s="162" t="s">
        <v>109</v>
      </c>
      <c r="R28" s="163">
        <v>146.9</v>
      </c>
      <c r="S28" s="161" t="s">
        <v>22</v>
      </c>
      <c r="T28" s="163">
        <v>8</v>
      </c>
      <c r="U28" s="162" t="s">
        <v>62</v>
      </c>
      <c r="V28" s="164"/>
      <c r="W28" s="170" t="s">
        <v>2</v>
      </c>
      <c r="X28" s="170" t="s">
        <v>2</v>
      </c>
      <c r="Y28" s="164"/>
      <c r="Z28" s="164"/>
      <c r="AA28" s="167" t="s">
        <v>32</v>
      </c>
      <c r="AB28" s="170" t="s">
        <v>22</v>
      </c>
      <c r="AC28" s="165" t="s">
        <v>2</v>
      </c>
      <c r="AD28" s="168" t="s">
        <v>56</v>
      </c>
      <c r="AE28" s="168" t="s">
        <v>105</v>
      </c>
      <c r="AF28" s="180" t="s">
        <v>22</v>
      </c>
      <c r="AG28" s="166"/>
      <c r="AH28" s="169"/>
      <c r="AI28" s="160" t="s">
        <v>3</v>
      </c>
      <c r="AJ28" s="171" t="s">
        <v>3</v>
      </c>
      <c r="AK28" s="127">
        <v>5250000</v>
      </c>
      <c r="AL28" s="128">
        <f>Таблица4[[#This Row],[Цена в объявлении]]/Таблица4[[#This Row],[S м2]]</f>
        <v>35738.597685500339</v>
      </c>
      <c r="AM28" s="128"/>
      <c r="AN28" s="120">
        <f>Таблица4[[#This Row],[S м2]]*B28</f>
        <v>5513088.499956484</v>
      </c>
      <c r="AO28" s="128">
        <f>Таблица4[[#This Row],[Цена в объявлении]]-Таблица4[[#This Row],[Все по Ц1]]</f>
        <v>-263088.49995648395</v>
      </c>
      <c r="AP28" s="125">
        <f>Таблица4[[#This Row],[Все по Ц1]]/Таблица4[[#This Row],[Цена в объявлении]]-100%</f>
        <v>5.0112095229806419E-2</v>
      </c>
      <c r="AQ28" s="128"/>
      <c r="AR28" s="93">
        <f>Таблица4[[#This Row],[2. Стоимость квадрата]]*Таблица4[[#This Row],[S м2]]</f>
        <v>5250000</v>
      </c>
      <c r="AS28" s="94">
        <f>Таблица4[[#This Row],[Цена в объявлении]]/Таблица4[[#This Row],[S м2]]</f>
        <v>35738.597685500339</v>
      </c>
      <c r="AT28" s="94">
        <f>Таблица4[[#This Row],[S м2]]*C28</f>
        <v>5721804.1871529771</v>
      </c>
      <c r="AU28" s="129">
        <f>Таблица4[[#This Row],[Всё по Ц2]]/Таблица4[[#This Row],[Цены без учёта объектов, цена квадрата которых выше Ц1]]-100%</f>
        <v>8.9867464219614668E-2</v>
      </c>
      <c r="AV28" s="115">
        <f>Таблица4[[#This Row],[Цены без учёта объектов, цена квадрата которых выше Ц1]]</f>
        <v>5250000</v>
      </c>
      <c r="AW28" s="115">
        <f>Таблица4[[#This Row],[2. Стоимость квадрата]]</f>
        <v>35738.597685500339</v>
      </c>
      <c r="AX28" s="53"/>
      <c r="AY28" s="100"/>
      <c r="AZ28" s="100"/>
      <c r="BA28" s="35" t="s">
        <v>145</v>
      </c>
      <c r="BB28" s="36" t="s">
        <v>146</v>
      </c>
      <c r="BC28" s="146" t="s">
        <v>283</v>
      </c>
    </row>
    <row r="29" spans="2:80" ht="149.25" customHeight="1" x14ac:dyDescent="0.35">
      <c r="B29" s="142">
        <f>AVERAGE(AL4:AL30)</f>
        <v>37529.533696095874</v>
      </c>
      <c r="C29" s="142">
        <f>AVERAGE(AS4:AS38)</f>
        <v>38950.334834261244</v>
      </c>
      <c r="D29" s="142">
        <f>AVERAGE(AW4:AW38)</f>
        <v>38388.355770549926</v>
      </c>
      <c r="F29" s="47" t="s">
        <v>29</v>
      </c>
      <c r="G29" s="49" t="s">
        <v>159</v>
      </c>
      <c r="H29" s="87" t="s">
        <v>155</v>
      </c>
      <c r="I29" s="14" t="s">
        <v>156</v>
      </c>
      <c r="J29" s="85" t="s">
        <v>58</v>
      </c>
      <c r="K29" s="160" t="s">
        <v>3</v>
      </c>
      <c r="L29" s="160"/>
      <c r="M29" s="160" t="s">
        <v>3</v>
      </c>
      <c r="N29" s="178" t="s">
        <v>157</v>
      </c>
      <c r="O29" s="172" t="s">
        <v>22</v>
      </c>
      <c r="P29" s="172" t="s">
        <v>22</v>
      </c>
      <c r="Q29" s="162" t="s">
        <v>158</v>
      </c>
      <c r="R29" s="163">
        <v>109.4</v>
      </c>
      <c r="S29" s="161" t="s">
        <v>22</v>
      </c>
      <c r="T29" s="163">
        <v>5</v>
      </c>
      <c r="U29" s="161" t="s">
        <v>22</v>
      </c>
      <c r="V29" s="164"/>
      <c r="W29" s="172" t="s">
        <v>22</v>
      </c>
      <c r="X29" s="170" t="s">
        <v>2</v>
      </c>
      <c r="Y29" s="166"/>
      <c r="Z29" s="166"/>
      <c r="AA29" s="167" t="s">
        <v>32</v>
      </c>
      <c r="AB29" s="160" t="s">
        <v>3</v>
      </c>
      <c r="AC29" s="165" t="s">
        <v>22</v>
      </c>
      <c r="AD29" s="160" t="s">
        <v>3</v>
      </c>
      <c r="AE29" s="180" t="s">
        <v>22</v>
      </c>
      <c r="AF29" s="178" t="s">
        <v>16</v>
      </c>
      <c r="AG29" s="166"/>
      <c r="AH29" s="166"/>
      <c r="AI29" s="170" t="s">
        <v>22</v>
      </c>
      <c r="AJ29" s="165" t="s">
        <v>2</v>
      </c>
      <c r="AK29" s="127">
        <v>5500000</v>
      </c>
      <c r="AL29" s="128">
        <f>Таблица4[[#This Row],[Цена в объявлении]]/Таблица4[[#This Row],[S м2]]</f>
        <v>50274.223034734918</v>
      </c>
      <c r="AM29" s="128"/>
      <c r="AN29" s="120">
        <f>Таблица4[[#This Row],[S м2]]*B29</f>
        <v>4105730.9863528889</v>
      </c>
      <c r="AO29" s="128">
        <f>Таблица4[[#This Row],[Цена в объявлении]]-Таблица4[[#This Row],[Все по Ц1]]</f>
        <v>1394269.0136471111</v>
      </c>
      <c r="AP29" s="125">
        <f>Таблица4[[#This Row],[Все по Ц1]]/Таблица4[[#This Row],[Цена в объявлении]]-100%</f>
        <v>-0.25350345702674748</v>
      </c>
      <c r="AQ29" s="128" t="s">
        <v>2</v>
      </c>
      <c r="AR29" s="94" t="s">
        <v>2</v>
      </c>
      <c r="AS29" s="94" t="s">
        <v>2</v>
      </c>
      <c r="AT29" s="94" t="s">
        <v>2</v>
      </c>
      <c r="AU29" s="94" t="s">
        <v>2</v>
      </c>
      <c r="AV29" s="115" t="s">
        <v>2</v>
      </c>
      <c r="AW29" s="115" t="s">
        <v>2</v>
      </c>
      <c r="AX29" s="53"/>
      <c r="AY29" s="100"/>
      <c r="AZ29" s="100"/>
      <c r="BA29" s="35" t="s">
        <v>160</v>
      </c>
      <c r="BB29" s="36" t="s">
        <v>161</v>
      </c>
      <c r="BC29" s="146" t="s">
        <v>235</v>
      </c>
      <c r="BD29" s="91" t="s">
        <v>162</v>
      </c>
    </row>
    <row r="30" spans="2:80" ht="132.75" customHeight="1" x14ac:dyDescent="0.25">
      <c r="B30" s="142">
        <f>AVERAGE(AL4:AL30)</f>
        <v>37529.533696095874</v>
      </c>
      <c r="C30" s="142">
        <f>AVERAGE(AS4:AS38)</f>
        <v>38950.334834261244</v>
      </c>
      <c r="D30" s="142">
        <f>AVERAGE(AW4:AW38)</f>
        <v>38388.355770549926</v>
      </c>
      <c r="F30" s="47" t="s">
        <v>264</v>
      </c>
      <c r="G30" s="49" t="s">
        <v>129</v>
      </c>
      <c r="H30" s="87" t="s">
        <v>130</v>
      </c>
      <c r="I30" s="13" t="s">
        <v>131</v>
      </c>
      <c r="J30" s="85" t="s">
        <v>58</v>
      </c>
      <c r="K30" s="160" t="s">
        <v>132</v>
      </c>
      <c r="L30" s="160"/>
      <c r="M30" s="160" t="s">
        <v>3</v>
      </c>
      <c r="N30" s="165" t="s">
        <v>2</v>
      </c>
      <c r="O30" s="165" t="s">
        <v>2</v>
      </c>
      <c r="P30" s="161" t="s">
        <v>22</v>
      </c>
      <c r="Q30" s="162" t="s">
        <v>85</v>
      </c>
      <c r="R30" s="163">
        <v>136.5</v>
      </c>
      <c r="S30" s="161" t="s">
        <v>22</v>
      </c>
      <c r="T30" s="163" t="s">
        <v>120</v>
      </c>
      <c r="U30" s="161" t="s">
        <v>22</v>
      </c>
      <c r="V30" s="164"/>
      <c r="W30" s="170" t="s">
        <v>2</v>
      </c>
      <c r="X30" s="170" t="s">
        <v>2</v>
      </c>
      <c r="Y30" s="166"/>
      <c r="Z30" s="166"/>
      <c r="AA30" s="167" t="s">
        <v>32</v>
      </c>
      <c r="AB30" s="165" t="s">
        <v>2</v>
      </c>
      <c r="AC30" s="165" t="s">
        <v>2</v>
      </c>
      <c r="AD30" s="168" t="s">
        <v>56</v>
      </c>
      <c r="AE30" s="168" t="s">
        <v>105</v>
      </c>
      <c r="AF30" s="167" t="s">
        <v>2</v>
      </c>
      <c r="AG30" s="183"/>
      <c r="AH30" s="179"/>
      <c r="AI30" s="165" t="s">
        <v>22</v>
      </c>
      <c r="AJ30" s="160" t="s">
        <v>3</v>
      </c>
      <c r="AK30" s="123">
        <v>6000000</v>
      </c>
      <c r="AL30" s="128">
        <f>Таблица4[[#This Row],[Цена в объявлении]]/Таблица4[[#This Row],[S м2]]</f>
        <v>43956.043956043955</v>
      </c>
      <c r="AM30" s="128"/>
      <c r="AN30" s="120">
        <f>Таблица4[[#This Row],[S м2]]*B30</f>
        <v>5122781.3495170865</v>
      </c>
      <c r="AO30" s="128">
        <f>Таблица4[[#This Row],[Цена в объявлении]]-Таблица4[[#This Row],[Все по Ц1]]</f>
        <v>877218.65048291348</v>
      </c>
      <c r="AP30" s="125">
        <f>Таблица4[[#This Row],[Все по Ц1]]/Таблица4[[#This Row],[Цена в объявлении]]-100%</f>
        <v>-0.14620310841381889</v>
      </c>
      <c r="AQ30" s="128"/>
      <c r="AR30" s="93">
        <f>Таблица4[[#This Row],[2. Стоимость квадрата]]*Таблица4[[#This Row],[S м2]]</f>
        <v>6000000</v>
      </c>
      <c r="AS30" s="94">
        <f>Таблица4[[#This Row],[Цена в объявлении]]/Таблица4[[#This Row],[S м2]]</f>
        <v>43956.043956043955</v>
      </c>
      <c r="AT30" s="94">
        <f>Таблица4[[#This Row],[S м2]]*C30</f>
        <v>5316720.7048766594</v>
      </c>
      <c r="AU30" s="129">
        <f>Таблица4[[#This Row],[Всё по Ц2]]/Таблица4[[#This Row],[Цены без учёта объектов, цена квадрата которых выше Ц1]]-100%</f>
        <v>-0.11387988252055681</v>
      </c>
      <c r="AV30" s="115" t="s">
        <v>2</v>
      </c>
      <c r="AW30" s="115" t="s">
        <v>2</v>
      </c>
      <c r="AX30" s="53"/>
      <c r="AY30" s="100"/>
      <c r="AZ30" s="100"/>
      <c r="BA30" s="35" t="s">
        <v>99</v>
      </c>
      <c r="BB30" s="36" t="s">
        <v>133</v>
      </c>
      <c r="BC30" s="146" t="s">
        <v>285</v>
      </c>
      <c r="BD30" s="1" t="s">
        <v>284</v>
      </c>
    </row>
    <row r="31" spans="2:80" ht="23.25" hidden="1" x14ac:dyDescent="0.25">
      <c r="F31" s="47" t="s">
        <v>179</v>
      </c>
      <c r="G31" s="49"/>
      <c r="H31" s="38"/>
      <c r="I31" s="14"/>
      <c r="J31" s="12"/>
      <c r="K31" s="194"/>
      <c r="L31" s="166"/>
      <c r="M31" s="166"/>
      <c r="N31" s="166"/>
      <c r="O31" s="166"/>
      <c r="P31" s="166"/>
      <c r="Q31" s="166"/>
      <c r="R31" s="187"/>
      <c r="S31" s="187"/>
      <c r="T31" s="51"/>
      <c r="U31" s="195"/>
      <c r="V31" s="181"/>
      <c r="W31" s="181"/>
      <c r="X31" s="181"/>
      <c r="Y31" s="169"/>
      <c r="Z31" s="169"/>
      <c r="AA31" s="181"/>
      <c r="AB31" s="164"/>
      <c r="AC31" s="164"/>
      <c r="AD31" s="169"/>
      <c r="AE31" s="169"/>
      <c r="AF31" s="169"/>
      <c r="AG31" s="181"/>
      <c r="AH31" s="169"/>
      <c r="AI31" s="166"/>
      <c r="AJ31" s="181"/>
      <c r="AK31" s="127"/>
      <c r="AL31" s="128"/>
      <c r="AM31" s="128"/>
      <c r="AN31" s="128"/>
      <c r="AO31" s="128"/>
      <c r="AP31" s="128"/>
      <c r="AQ31" s="128"/>
      <c r="AR31" s="93"/>
      <c r="AS31" s="94"/>
      <c r="AT31" s="94"/>
      <c r="AU31" s="130"/>
      <c r="AV31" s="131"/>
      <c r="AW31" s="132"/>
      <c r="AX31" s="56"/>
      <c r="AY31" s="101"/>
      <c r="AZ31" s="101"/>
      <c r="BA31" s="35"/>
      <c r="BB31" s="36"/>
    </row>
    <row r="32" spans="2:80" ht="23.25" hidden="1" x14ac:dyDescent="0.25">
      <c r="F32" s="47" t="s">
        <v>265</v>
      </c>
      <c r="G32" s="49"/>
      <c r="H32" s="38"/>
      <c r="I32" s="14"/>
      <c r="J32" s="12"/>
      <c r="K32" s="194"/>
      <c r="L32" s="166"/>
      <c r="M32" s="166"/>
      <c r="N32" s="166"/>
      <c r="O32" s="166"/>
      <c r="P32" s="166"/>
      <c r="Q32" s="166"/>
      <c r="R32" s="187"/>
      <c r="S32" s="187"/>
      <c r="T32" s="51"/>
      <c r="U32" s="195"/>
      <c r="V32" s="181"/>
      <c r="W32" s="181"/>
      <c r="X32" s="181"/>
      <c r="Y32" s="169"/>
      <c r="Z32" s="169"/>
      <c r="AA32" s="181"/>
      <c r="AB32" s="164"/>
      <c r="AC32" s="164"/>
      <c r="AD32" s="169"/>
      <c r="AE32" s="169"/>
      <c r="AF32" s="169"/>
      <c r="AG32" s="181"/>
      <c r="AH32" s="169"/>
      <c r="AI32" s="166"/>
      <c r="AJ32" s="181"/>
      <c r="AK32" s="127"/>
      <c r="AL32" s="128"/>
      <c r="AM32" s="128"/>
      <c r="AN32" s="128"/>
      <c r="AO32" s="128"/>
      <c r="AP32" s="128"/>
      <c r="AQ32" s="128"/>
      <c r="AR32" s="93"/>
      <c r="AS32" s="94"/>
      <c r="AT32" s="94"/>
      <c r="AU32" s="130"/>
      <c r="AV32" s="131"/>
      <c r="AW32" s="132"/>
      <c r="AX32" s="56"/>
      <c r="AY32" s="101"/>
      <c r="AZ32" s="101"/>
      <c r="BA32" s="35"/>
      <c r="BB32" s="36"/>
    </row>
    <row r="33" spans="5:55" ht="23.25" hidden="1" x14ac:dyDescent="0.25">
      <c r="F33" s="47" t="s">
        <v>104</v>
      </c>
      <c r="G33" s="49"/>
      <c r="H33" s="38"/>
      <c r="I33" s="14"/>
      <c r="J33" s="12"/>
      <c r="K33" s="194"/>
      <c r="L33" s="166"/>
      <c r="M33" s="166"/>
      <c r="N33" s="166"/>
      <c r="O33" s="166"/>
      <c r="P33" s="166"/>
      <c r="Q33" s="166"/>
      <c r="R33" s="187"/>
      <c r="S33" s="187"/>
      <c r="T33" s="51"/>
      <c r="U33" s="195"/>
      <c r="V33" s="181"/>
      <c r="W33" s="181"/>
      <c r="X33" s="181"/>
      <c r="Y33" s="169"/>
      <c r="Z33" s="169"/>
      <c r="AA33" s="181"/>
      <c r="AB33" s="164"/>
      <c r="AC33" s="164"/>
      <c r="AD33" s="169"/>
      <c r="AE33" s="169"/>
      <c r="AF33" s="169"/>
      <c r="AG33" s="181"/>
      <c r="AH33" s="169"/>
      <c r="AI33" s="166"/>
      <c r="AJ33" s="181"/>
      <c r="AK33" s="127"/>
      <c r="AL33" s="128"/>
      <c r="AM33" s="128"/>
      <c r="AN33" s="128"/>
      <c r="AO33" s="128"/>
      <c r="AP33" s="128"/>
      <c r="AQ33" s="128"/>
      <c r="AR33" s="93"/>
      <c r="AS33" s="94"/>
      <c r="AT33" s="94"/>
      <c r="AU33" s="130"/>
      <c r="AV33" s="131"/>
      <c r="AW33" s="132"/>
      <c r="AX33" s="56"/>
      <c r="AY33" s="101"/>
      <c r="AZ33" s="101"/>
      <c r="BA33" s="35"/>
      <c r="BB33" s="36"/>
    </row>
    <row r="34" spans="5:55" ht="23.25" hidden="1" x14ac:dyDescent="0.25">
      <c r="F34" s="47" t="s">
        <v>266</v>
      </c>
      <c r="G34" s="49"/>
      <c r="H34" s="38"/>
      <c r="I34" s="14"/>
      <c r="J34" s="12"/>
      <c r="K34" s="194"/>
      <c r="L34" s="166"/>
      <c r="M34" s="166"/>
      <c r="N34" s="166"/>
      <c r="O34" s="166"/>
      <c r="P34" s="166"/>
      <c r="Q34" s="166"/>
      <c r="R34" s="187"/>
      <c r="S34" s="187"/>
      <c r="T34" s="51"/>
      <c r="U34" s="195"/>
      <c r="V34" s="181"/>
      <c r="W34" s="181"/>
      <c r="X34" s="181"/>
      <c r="Y34" s="169"/>
      <c r="Z34" s="169"/>
      <c r="AA34" s="181"/>
      <c r="AB34" s="164"/>
      <c r="AC34" s="164"/>
      <c r="AD34" s="169"/>
      <c r="AE34" s="169"/>
      <c r="AF34" s="169"/>
      <c r="AG34" s="181"/>
      <c r="AH34" s="169"/>
      <c r="AI34" s="166"/>
      <c r="AJ34" s="181"/>
      <c r="AK34" s="127"/>
      <c r="AL34" s="128"/>
      <c r="AM34" s="128"/>
      <c r="AN34" s="128"/>
      <c r="AO34" s="128"/>
      <c r="AP34" s="128"/>
      <c r="AQ34" s="128"/>
      <c r="AR34" s="93"/>
      <c r="AS34" s="94"/>
      <c r="AT34" s="94"/>
      <c r="AU34" s="130"/>
      <c r="AV34" s="131"/>
      <c r="AW34" s="132"/>
      <c r="AX34" s="56"/>
      <c r="AY34" s="101"/>
      <c r="AZ34" s="101"/>
      <c r="BA34" s="35"/>
      <c r="BB34" s="36"/>
    </row>
    <row r="35" spans="5:55" ht="23.25" hidden="1" x14ac:dyDescent="0.25">
      <c r="F35" s="47" t="s">
        <v>267</v>
      </c>
      <c r="G35" s="42"/>
      <c r="H35" s="38"/>
      <c r="I35" s="14"/>
      <c r="J35" s="12"/>
      <c r="K35" s="194"/>
      <c r="L35" s="166"/>
      <c r="M35" s="166"/>
      <c r="N35" s="166"/>
      <c r="O35" s="166"/>
      <c r="P35" s="166"/>
      <c r="Q35" s="166"/>
      <c r="R35" s="187"/>
      <c r="S35" s="187"/>
      <c r="T35" s="51"/>
      <c r="U35" s="195"/>
      <c r="V35" s="181"/>
      <c r="W35" s="181"/>
      <c r="X35" s="181"/>
      <c r="Y35" s="169"/>
      <c r="Z35" s="169"/>
      <c r="AA35" s="181"/>
      <c r="AB35" s="164"/>
      <c r="AC35" s="164"/>
      <c r="AD35" s="169"/>
      <c r="AE35" s="169"/>
      <c r="AF35" s="169"/>
      <c r="AG35" s="181"/>
      <c r="AH35" s="169"/>
      <c r="AI35" s="166"/>
      <c r="AJ35" s="181"/>
      <c r="AK35" s="127"/>
      <c r="AL35" s="128"/>
      <c r="AM35" s="128"/>
      <c r="AN35" s="128"/>
      <c r="AO35" s="128"/>
      <c r="AP35" s="128"/>
      <c r="AQ35" s="128"/>
      <c r="AR35" s="93"/>
      <c r="AS35" s="94"/>
      <c r="AT35" s="94"/>
      <c r="AU35" s="130"/>
      <c r="AV35" s="131"/>
      <c r="AW35" s="132"/>
      <c r="AX35" s="56"/>
      <c r="AY35" s="101"/>
      <c r="AZ35" s="101"/>
      <c r="BA35" s="35"/>
      <c r="BB35" s="36"/>
    </row>
    <row r="36" spans="5:55" ht="23.25" hidden="1" x14ac:dyDescent="0.25">
      <c r="F36" s="47" t="s">
        <v>268</v>
      </c>
      <c r="G36" s="42"/>
      <c r="H36" s="38"/>
      <c r="I36" s="14"/>
      <c r="J36" s="12"/>
      <c r="K36" s="194"/>
      <c r="L36" s="166"/>
      <c r="M36" s="166"/>
      <c r="N36" s="166"/>
      <c r="O36" s="166"/>
      <c r="P36" s="166"/>
      <c r="Q36" s="166"/>
      <c r="R36" s="187"/>
      <c r="S36" s="187"/>
      <c r="T36" s="51"/>
      <c r="U36" s="195"/>
      <c r="V36" s="181"/>
      <c r="W36" s="181"/>
      <c r="X36" s="181"/>
      <c r="Y36" s="169"/>
      <c r="Z36" s="169"/>
      <c r="AA36" s="181"/>
      <c r="AB36" s="164"/>
      <c r="AC36" s="164"/>
      <c r="AD36" s="169"/>
      <c r="AE36" s="169"/>
      <c r="AF36" s="169"/>
      <c r="AG36" s="181"/>
      <c r="AH36" s="169"/>
      <c r="AI36" s="166"/>
      <c r="AJ36" s="181"/>
      <c r="AK36" s="127"/>
      <c r="AL36" s="128"/>
      <c r="AM36" s="128"/>
      <c r="AN36" s="128"/>
      <c r="AO36" s="128"/>
      <c r="AP36" s="128"/>
      <c r="AQ36" s="128"/>
      <c r="AR36" s="93"/>
      <c r="AS36" s="94"/>
      <c r="AT36" s="94"/>
      <c r="AU36" s="130"/>
      <c r="AV36" s="131"/>
      <c r="AW36" s="132"/>
      <c r="AX36" s="56"/>
      <c r="AY36" s="101"/>
      <c r="AZ36" s="101"/>
      <c r="BA36" s="35"/>
      <c r="BB36" s="36"/>
    </row>
    <row r="37" spans="5:55" ht="23.25" hidden="1" x14ac:dyDescent="0.25">
      <c r="F37" s="47" t="s">
        <v>269</v>
      </c>
      <c r="G37" s="42"/>
      <c r="H37" s="38"/>
      <c r="I37" s="14"/>
      <c r="J37" s="12"/>
      <c r="K37" s="194"/>
      <c r="L37" s="166"/>
      <c r="M37" s="166"/>
      <c r="N37" s="166"/>
      <c r="O37" s="166"/>
      <c r="P37" s="166"/>
      <c r="Q37" s="166"/>
      <c r="R37" s="187"/>
      <c r="S37" s="187"/>
      <c r="T37" s="51"/>
      <c r="U37" s="195"/>
      <c r="V37" s="181"/>
      <c r="W37" s="181"/>
      <c r="X37" s="181"/>
      <c r="Y37" s="169"/>
      <c r="Z37" s="169"/>
      <c r="AA37" s="181"/>
      <c r="AB37" s="164"/>
      <c r="AC37" s="164"/>
      <c r="AD37" s="169"/>
      <c r="AE37" s="169"/>
      <c r="AF37" s="169"/>
      <c r="AG37" s="181"/>
      <c r="AH37" s="169"/>
      <c r="AI37" s="166"/>
      <c r="AJ37" s="181"/>
      <c r="AK37" s="127"/>
      <c r="AL37" s="128"/>
      <c r="AM37" s="128"/>
      <c r="AN37" s="128"/>
      <c r="AO37" s="128"/>
      <c r="AP37" s="128"/>
      <c r="AQ37" s="128"/>
      <c r="AR37" s="93"/>
      <c r="AS37" s="94"/>
      <c r="AT37" s="94"/>
      <c r="AU37" s="130"/>
      <c r="AV37" s="131"/>
      <c r="AW37" s="132"/>
      <c r="AX37" s="56"/>
      <c r="AY37" s="101"/>
      <c r="AZ37" s="101"/>
      <c r="BA37" s="35"/>
      <c r="BB37" s="36"/>
    </row>
    <row r="38" spans="5:55" ht="23.25" hidden="1" x14ac:dyDescent="0.25">
      <c r="E38" s="48"/>
      <c r="F38" s="47" t="s">
        <v>270</v>
      </c>
      <c r="G38" s="42"/>
      <c r="H38" s="38"/>
      <c r="I38" s="13"/>
      <c r="J38" s="12"/>
      <c r="K38" s="166"/>
      <c r="L38" s="166"/>
      <c r="M38" s="166"/>
      <c r="N38" s="166"/>
      <c r="O38" s="166"/>
      <c r="P38" s="166"/>
      <c r="Q38" s="166"/>
      <c r="R38" s="51"/>
      <c r="S38" s="51"/>
      <c r="T38" s="51"/>
      <c r="U38" s="51"/>
      <c r="V38" s="164"/>
      <c r="W38" s="164"/>
      <c r="X38" s="164"/>
      <c r="Y38" s="164"/>
      <c r="Z38" s="164"/>
      <c r="AA38" s="164"/>
      <c r="AB38" s="164"/>
      <c r="AC38" s="164"/>
      <c r="AD38" s="166"/>
      <c r="AE38" s="166"/>
      <c r="AF38" s="166"/>
      <c r="AG38" s="166"/>
      <c r="AH38" s="166"/>
      <c r="AI38" s="166"/>
      <c r="AJ38" s="164"/>
      <c r="AK38" s="127"/>
      <c r="AL38" s="128"/>
      <c r="AM38" s="124"/>
      <c r="AN38" s="124"/>
      <c r="AO38" s="124"/>
      <c r="AP38" s="124"/>
      <c r="AQ38" s="124"/>
      <c r="AR38" s="114"/>
      <c r="AS38" s="95"/>
      <c r="AT38" s="95"/>
      <c r="AU38" s="129"/>
      <c r="AV38" s="132"/>
      <c r="AW38" s="132"/>
      <c r="AX38" s="56"/>
      <c r="AY38" s="101"/>
      <c r="AZ38" s="101"/>
      <c r="BA38" s="35"/>
      <c r="BB38" s="36"/>
    </row>
    <row r="39" spans="5:55" ht="102" customHeight="1" x14ac:dyDescent="0.25">
      <c r="E39" s="48"/>
      <c r="F39" s="52"/>
      <c r="G39" s="43"/>
      <c r="H39" s="38"/>
      <c r="I39" s="10"/>
      <c r="J39" s="11"/>
      <c r="K39" s="194"/>
      <c r="L39" s="194"/>
      <c r="M39" s="194"/>
      <c r="N39" s="194"/>
      <c r="O39" s="194"/>
      <c r="P39" s="194"/>
      <c r="Q39" s="194"/>
      <c r="R39" s="59"/>
      <c r="S39" s="59"/>
      <c r="T39" s="59"/>
      <c r="U39" s="196"/>
      <c r="V39" s="169"/>
      <c r="W39" s="169"/>
      <c r="X39" s="169"/>
      <c r="Y39" s="169"/>
      <c r="Z39" s="169"/>
      <c r="AA39" s="169"/>
      <c r="AB39" s="169"/>
      <c r="AC39" s="169"/>
      <c r="AD39" s="181"/>
      <c r="AE39" s="181"/>
      <c r="AF39" s="181"/>
      <c r="AG39" s="169"/>
      <c r="AH39" s="169"/>
      <c r="AI39" s="169"/>
      <c r="AJ39" s="169"/>
      <c r="AK39" s="128">
        <f>AVERAGE(AK4:AK38)</f>
        <v>4102259.2592592593</v>
      </c>
      <c r="AL39" s="128">
        <f>AVERAGE(AL4:AL30)</f>
        <v>37529.533696095874</v>
      </c>
      <c r="AM39" s="128"/>
      <c r="AN39" s="128"/>
      <c r="AO39" s="128"/>
      <c r="AP39" s="133"/>
      <c r="AQ39" s="128"/>
      <c r="AR39" s="94">
        <f t="shared" ref="AN39:AW39" si="0">AVERAGE(AR4:AR38)</f>
        <v>4055842.1052631577</v>
      </c>
      <c r="AS39" s="94">
        <f t="shared" si="0"/>
        <v>38950.334834261244</v>
      </c>
      <c r="AT39" s="94"/>
      <c r="AU39" s="143"/>
      <c r="AV39" s="131">
        <f t="shared" si="0"/>
        <v>3898706.3744124775</v>
      </c>
      <c r="AW39" s="131">
        <f t="shared" si="0"/>
        <v>38388.355770549926</v>
      </c>
      <c r="AX39" s="54"/>
      <c r="AY39" s="98"/>
      <c r="AZ39" s="98"/>
      <c r="BA39" s="36"/>
      <c r="BB39" s="36"/>
    </row>
    <row r="40" spans="5:55" ht="37.5" customHeight="1" x14ac:dyDescent="0.25">
      <c r="E40" s="48"/>
      <c r="F40" s="52"/>
      <c r="G40" s="43"/>
      <c r="H40" s="38"/>
      <c r="I40" s="10"/>
      <c r="J40" s="11"/>
      <c r="K40" s="50"/>
      <c r="L40" s="50"/>
      <c r="M40" s="50"/>
      <c r="N40" s="50"/>
      <c r="O40" s="50"/>
      <c r="P40" s="50"/>
      <c r="Q40" s="50"/>
      <c r="R40" s="61"/>
      <c r="S40" s="61"/>
      <c r="T40" s="61"/>
      <c r="U40" s="60"/>
      <c r="V40" s="58"/>
      <c r="W40" s="58"/>
      <c r="X40" s="58"/>
      <c r="Y40" s="57"/>
      <c r="Z40" s="57"/>
      <c r="AA40" s="57"/>
      <c r="AB40" s="57"/>
      <c r="AC40" s="57"/>
      <c r="AD40" s="58"/>
      <c r="AE40" s="58"/>
      <c r="AF40" s="58"/>
      <c r="AG40" s="57"/>
      <c r="AH40" s="57"/>
      <c r="AI40" s="57"/>
      <c r="AJ40" s="57"/>
      <c r="AK40" s="80"/>
      <c r="AL40" s="80" t="s">
        <v>214</v>
      </c>
      <c r="AM40" s="80"/>
      <c r="AN40" s="80"/>
      <c r="AO40" s="80"/>
      <c r="AP40" s="80"/>
      <c r="AQ40" s="80"/>
      <c r="AR40" s="80"/>
      <c r="AS40" s="80" t="s">
        <v>215</v>
      </c>
      <c r="AT40" s="80"/>
      <c r="AU40" s="80"/>
      <c r="AV40" s="81"/>
      <c r="AW40" s="80" t="s">
        <v>216</v>
      </c>
      <c r="AX40" s="80"/>
      <c r="AY40" s="80"/>
      <c r="AZ40" s="80"/>
      <c r="BA40" s="36"/>
      <c r="BB40" s="36"/>
      <c r="BC40" s="145" t="s">
        <v>11</v>
      </c>
    </row>
    <row r="41" spans="5:55" ht="37.5" customHeight="1" x14ac:dyDescent="0.25">
      <c r="E41" s="48"/>
      <c r="F41" s="52"/>
      <c r="G41" s="43"/>
      <c r="H41" s="38"/>
      <c r="I41" s="10"/>
      <c r="J41" s="11"/>
      <c r="K41" s="50"/>
      <c r="L41" s="50"/>
      <c r="M41" s="50"/>
      <c r="N41" s="50"/>
      <c r="O41" s="50"/>
      <c r="P41" s="50"/>
      <c r="Q41" s="50"/>
      <c r="R41" s="61"/>
      <c r="S41" s="61"/>
      <c r="T41" s="61"/>
      <c r="U41" s="60"/>
      <c r="V41" s="58"/>
      <c r="W41" s="58"/>
      <c r="X41" s="58"/>
      <c r="Y41" s="57"/>
      <c r="Z41" s="57"/>
      <c r="AA41" s="57"/>
      <c r="AB41" s="57"/>
      <c r="AC41" s="57"/>
      <c r="AD41" s="58"/>
      <c r="AE41" s="58"/>
      <c r="AF41" s="57"/>
      <c r="AG41" s="57"/>
      <c r="AH41" s="57"/>
      <c r="AI41" s="57"/>
      <c r="AJ41" s="57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6"/>
      <c r="AW41" s="16"/>
      <c r="AX41" s="16"/>
      <c r="AY41" s="16"/>
      <c r="AZ41" s="16"/>
      <c r="BA41" s="36"/>
      <c r="BB41" s="36"/>
    </row>
    <row r="42" spans="5:55" ht="37.5" customHeight="1" x14ac:dyDescent="0.25">
      <c r="E42" s="48"/>
      <c r="F42" s="43"/>
      <c r="G42" s="43"/>
      <c r="H42" s="38"/>
      <c r="I42" s="10"/>
      <c r="J42" s="11"/>
      <c r="K42" s="21"/>
      <c r="L42" s="21"/>
      <c r="M42" s="21"/>
      <c r="N42" s="21"/>
      <c r="O42" s="21"/>
      <c r="P42" s="21"/>
      <c r="Q42" s="21"/>
      <c r="R42" s="22"/>
      <c r="S42" s="22"/>
      <c r="T42" s="22"/>
      <c r="U42" s="23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9"/>
      <c r="AI42" s="9"/>
      <c r="AJ42" s="9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8"/>
      <c r="AW42" s="18"/>
      <c r="AX42" s="18"/>
      <c r="AY42" s="18"/>
      <c r="AZ42" s="18"/>
      <c r="BA42" s="36"/>
      <c r="BB42" s="36"/>
    </row>
    <row r="43" spans="5:55" ht="37.5" customHeight="1" x14ac:dyDescent="0.25">
      <c r="E43" s="48"/>
      <c r="F43" s="44"/>
      <c r="G43" s="44"/>
      <c r="H43" s="39"/>
      <c r="I43" s="10"/>
      <c r="J43" s="19"/>
      <c r="K43" s="21"/>
      <c r="L43" s="21"/>
      <c r="M43" s="21"/>
      <c r="N43" s="21"/>
      <c r="O43" s="21"/>
      <c r="P43" s="21"/>
      <c r="Q43" s="21"/>
      <c r="R43" s="22"/>
      <c r="S43" s="22"/>
      <c r="T43" s="22"/>
      <c r="U43" s="23"/>
      <c r="V43" s="8"/>
      <c r="W43" s="8"/>
      <c r="X43" s="8"/>
      <c r="Y43" s="9"/>
      <c r="Z43" s="9"/>
      <c r="AA43" s="9"/>
      <c r="AB43" s="9"/>
      <c r="AC43" s="9"/>
      <c r="AD43" s="8"/>
      <c r="AE43" s="8"/>
      <c r="AF43" s="9"/>
      <c r="AG43" s="9"/>
      <c r="AH43" s="9"/>
      <c r="AI43" s="9"/>
      <c r="AJ43" s="9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8"/>
      <c r="AW43" s="18"/>
      <c r="AX43" s="18"/>
      <c r="AY43" s="18"/>
      <c r="AZ43" s="18"/>
      <c r="BA43" s="36"/>
      <c r="BB43" s="36"/>
    </row>
    <row r="44" spans="5:55" ht="37.5" customHeight="1" x14ac:dyDescent="0.25">
      <c r="E44" s="48"/>
      <c r="F44" s="43"/>
      <c r="G44" s="43"/>
      <c r="H44" s="38"/>
      <c r="I44" s="10"/>
      <c r="J44" s="11"/>
      <c r="K44" s="21"/>
      <c r="L44" s="21"/>
      <c r="M44" s="21"/>
      <c r="N44" s="21"/>
      <c r="O44" s="21"/>
      <c r="P44" s="21"/>
      <c r="Q44" s="21"/>
      <c r="R44" s="22"/>
      <c r="S44" s="22"/>
      <c r="T44" s="22"/>
      <c r="U44" s="23"/>
      <c r="V44" s="8"/>
      <c r="W44" s="8"/>
      <c r="X44" s="8"/>
      <c r="Y44" s="9"/>
      <c r="Z44" s="9"/>
      <c r="AA44" s="9"/>
      <c r="AB44" s="9"/>
      <c r="AC44" s="9"/>
      <c r="AD44" s="8"/>
      <c r="AE44" s="8"/>
      <c r="AF44" s="8"/>
      <c r="AG44" s="9"/>
      <c r="AH44" s="9"/>
      <c r="AI44" s="9"/>
      <c r="AJ44" s="9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8"/>
      <c r="AW44" s="18"/>
      <c r="AX44" s="18"/>
      <c r="AY44" s="18"/>
      <c r="AZ44" s="18"/>
      <c r="BA44" s="36"/>
      <c r="BB44" s="36"/>
    </row>
    <row r="45" spans="5:55" ht="37.5" customHeight="1" x14ac:dyDescent="0.25">
      <c r="E45" s="48"/>
      <c r="F45" s="43"/>
      <c r="G45" s="43"/>
      <c r="H45" s="38"/>
      <c r="I45" s="10"/>
      <c r="J45" s="11"/>
      <c r="K45" s="21"/>
      <c r="L45" s="21"/>
      <c r="M45" s="21"/>
      <c r="N45" s="21"/>
      <c r="O45" s="21"/>
      <c r="P45" s="21"/>
      <c r="Q45" s="21"/>
      <c r="R45" s="22"/>
      <c r="S45" s="22"/>
      <c r="T45" s="22"/>
      <c r="U45" s="23"/>
      <c r="V45" s="8"/>
      <c r="W45" s="8"/>
      <c r="X45" s="8"/>
      <c r="Y45" s="9"/>
      <c r="Z45" s="9"/>
      <c r="AA45" s="9"/>
      <c r="AB45" s="9"/>
      <c r="AC45" s="9"/>
      <c r="AD45" s="8"/>
      <c r="AE45" s="8"/>
      <c r="AF45" s="8"/>
      <c r="AG45" s="9"/>
      <c r="AH45" s="9"/>
      <c r="AI45" s="9"/>
      <c r="AJ45" s="9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8"/>
      <c r="AW45" s="18"/>
      <c r="AX45" s="18"/>
      <c r="AY45" s="18"/>
      <c r="AZ45" s="18"/>
      <c r="BA45" s="36"/>
      <c r="BB45" s="36"/>
    </row>
    <row r="46" spans="5:55" ht="37.5" customHeight="1" x14ac:dyDescent="0.25">
      <c r="E46" s="48"/>
      <c r="F46" s="43"/>
      <c r="G46" s="43"/>
      <c r="H46" s="38"/>
      <c r="I46" s="10"/>
      <c r="J46" s="11"/>
      <c r="K46" s="21"/>
      <c r="L46" s="21"/>
      <c r="M46" s="21"/>
      <c r="N46" s="21"/>
      <c r="O46" s="21"/>
      <c r="P46" s="21"/>
      <c r="Q46" s="21"/>
      <c r="R46" s="22"/>
      <c r="S46" s="22"/>
      <c r="T46" s="22"/>
      <c r="U46" s="23"/>
      <c r="V46" s="9"/>
      <c r="W46" s="9"/>
      <c r="X46" s="9"/>
      <c r="Y46" s="9"/>
      <c r="Z46" s="9"/>
      <c r="AA46" s="9"/>
      <c r="AB46" s="9"/>
      <c r="AC46" s="9"/>
      <c r="AD46" s="8"/>
      <c r="AE46" s="8"/>
      <c r="AF46" s="8"/>
      <c r="AG46" s="9"/>
      <c r="AH46" s="9"/>
      <c r="AI46" s="9"/>
      <c r="AJ46" s="9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8"/>
      <c r="AW46" s="18"/>
      <c r="AX46" s="18"/>
      <c r="AY46" s="18"/>
      <c r="AZ46" s="18"/>
      <c r="BA46" s="36"/>
      <c r="BB46" s="36"/>
    </row>
    <row r="47" spans="5:55" ht="37.5" customHeight="1" x14ac:dyDescent="0.25">
      <c r="E47" s="48"/>
      <c r="F47" s="43"/>
      <c r="G47" s="43"/>
      <c r="H47" s="38"/>
      <c r="I47" s="10"/>
      <c r="J47" s="11"/>
      <c r="K47" s="21"/>
      <c r="L47" s="21"/>
      <c r="M47" s="21"/>
      <c r="N47" s="21"/>
      <c r="O47" s="21"/>
      <c r="P47" s="21"/>
      <c r="Q47" s="21"/>
      <c r="R47" s="22"/>
      <c r="S47" s="22"/>
      <c r="T47" s="22"/>
      <c r="U47" s="23"/>
      <c r="V47" s="8"/>
      <c r="W47" s="8"/>
      <c r="X47" s="8"/>
      <c r="Y47" s="9"/>
      <c r="Z47" s="9"/>
      <c r="AA47" s="9"/>
      <c r="AB47" s="9"/>
      <c r="AC47" s="9"/>
      <c r="AD47" s="8"/>
      <c r="AE47" s="8"/>
      <c r="AF47" s="9"/>
      <c r="AG47" s="9"/>
      <c r="AH47" s="9"/>
      <c r="AI47" s="9"/>
      <c r="AJ47" s="9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8"/>
      <c r="AW47" s="18"/>
      <c r="AX47" s="18"/>
      <c r="AY47" s="18"/>
      <c r="AZ47" s="18"/>
      <c r="BA47" s="36"/>
      <c r="BB47" s="36"/>
    </row>
    <row r="48" spans="5:55" ht="37.5" customHeight="1" x14ac:dyDescent="0.25">
      <c r="E48" s="48"/>
      <c r="F48" s="44"/>
      <c r="G48" s="44"/>
      <c r="H48" s="39"/>
      <c r="I48" s="10"/>
      <c r="J48" s="19"/>
      <c r="K48" s="21"/>
      <c r="L48" s="21"/>
      <c r="M48" s="21"/>
      <c r="N48" s="21"/>
      <c r="O48" s="21"/>
      <c r="P48" s="21"/>
      <c r="Q48" s="21"/>
      <c r="R48" s="22"/>
      <c r="S48" s="22"/>
      <c r="T48" s="22"/>
      <c r="U48" s="23"/>
      <c r="V48" s="8"/>
      <c r="W48" s="8"/>
      <c r="X48" s="8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8"/>
      <c r="AW48" s="18"/>
      <c r="AX48" s="18"/>
      <c r="AY48" s="18"/>
      <c r="AZ48" s="18"/>
      <c r="BA48" s="36"/>
      <c r="BB48" s="36"/>
    </row>
    <row r="49" spans="5:54" ht="37.5" customHeight="1" x14ac:dyDescent="0.25">
      <c r="E49" s="48"/>
      <c r="F49" s="43"/>
      <c r="G49" s="43"/>
      <c r="H49" s="39"/>
      <c r="I49" s="10"/>
      <c r="J49" s="19"/>
      <c r="K49" s="21"/>
      <c r="L49" s="21"/>
      <c r="M49" s="21"/>
      <c r="N49" s="21"/>
      <c r="O49" s="21"/>
      <c r="P49" s="21"/>
      <c r="Q49" s="21"/>
      <c r="R49" s="22"/>
      <c r="S49" s="22"/>
      <c r="T49" s="22"/>
      <c r="U49" s="23"/>
      <c r="V49" s="9"/>
      <c r="W49" s="9"/>
      <c r="X49" s="9"/>
      <c r="Y49" s="9"/>
      <c r="Z49" s="9"/>
      <c r="AA49" s="9"/>
      <c r="AB49" s="9"/>
      <c r="AC49" s="9"/>
      <c r="AD49" s="8"/>
      <c r="AE49" s="8"/>
      <c r="AF49" s="9"/>
      <c r="AG49" s="9"/>
      <c r="AH49" s="9"/>
      <c r="AI49" s="9"/>
      <c r="AJ49" s="9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8"/>
      <c r="AW49" s="18"/>
      <c r="AX49" s="18"/>
      <c r="AY49" s="18"/>
      <c r="AZ49" s="18"/>
      <c r="BA49" s="36"/>
      <c r="BB49" s="36"/>
    </row>
    <row r="50" spans="5:54" ht="37.5" customHeight="1" x14ac:dyDescent="0.25">
      <c r="E50" s="48"/>
      <c r="F50" s="43"/>
      <c r="G50" s="43"/>
      <c r="H50" s="39"/>
      <c r="I50" s="10"/>
      <c r="J50" s="19"/>
      <c r="K50" s="21"/>
      <c r="L50" s="21"/>
      <c r="M50" s="21"/>
      <c r="N50" s="21"/>
      <c r="O50" s="21"/>
      <c r="P50" s="21"/>
      <c r="Q50" s="21"/>
      <c r="R50" s="22"/>
      <c r="S50" s="22"/>
      <c r="T50" s="22"/>
      <c r="U50" s="23"/>
      <c r="V50" s="9"/>
      <c r="W50" s="9"/>
      <c r="X50" s="9"/>
      <c r="Y50" s="9"/>
      <c r="Z50" s="9"/>
      <c r="AA50" s="9"/>
      <c r="AB50" s="9"/>
      <c r="AC50" s="9"/>
      <c r="AD50" s="8"/>
      <c r="AE50" s="8"/>
      <c r="AF50" s="9"/>
      <c r="AG50" s="9"/>
      <c r="AH50" s="9"/>
      <c r="AI50" s="9"/>
      <c r="AJ50" s="9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8"/>
      <c r="AW50" s="18"/>
      <c r="AX50" s="18"/>
      <c r="AY50" s="18"/>
      <c r="AZ50" s="18"/>
      <c r="BA50" s="36"/>
      <c r="BB50" s="36"/>
    </row>
    <row r="51" spans="5:54" ht="37.5" customHeight="1" x14ac:dyDescent="0.25">
      <c r="E51" s="48"/>
      <c r="F51" s="43"/>
      <c r="G51" s="43"/>
      <c r="H51" s="38"/>
      <c r="I51" s="10"/>
      <c r="J51" s="11"/>
      <c r="K51" s="21"/>
      <c r="L51" s="21"/>
      <c r="M51" s="21"/>
      <c r="N51" s="21"/>
      <c r="O51" s="21"/>
      <c r="P51" s="21"/>
      <c r="Q51" s="21"/>
      <c r="R51" s="22"/>
      <c r="S51" s="22"/>
      <c r="T51" s="22"/>
      <c r="U51" s="23"/>
      <c r="V51" s="8"/>
      <c r="W51" s="8"/>
      <c r="X51" s="8"/>
      <c r="Y51" s="9"/>
      <c r="Z51" s="9"/>
      <c r="AA51" s="9"/>
      <c r="AB51" s="9"/>
      <c r="AC51" s="9"/>
      <c r="AD51" s="8"/>
      <c r="AE51" s="8"/>
      <c r="AF51" s="8"/>
      <c r="AG51" s="9"/>
      <c r="AH51" s="9"/>
      <c r="AI51" s="9"/>
      <c r="AJ51" s="9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8"/>
      <c r="AW51" s="18"/>
      <c r="AX51" s="18"/>
      <c r="AY51" s="18"/>
      <c r="AZ51" s="18"/>
      <c r="BA51" s="36"/>
      <c r="BB51" s="36"/>
    </row>
    <row r="52" spans="5:54" ht="37.5" customHeight="1" x14ac:dyDescent="0.25">
      <c r="E52" s="48"/>
      <c r="F52" s="43"/>
      <c r="G52" s="43"/>
      <c r="H52" s="38"/>
      <c r="I52" s="10"/>
      <c r="J52" s="11"/>
      <c r="K52" s="21"/>
      <c r="L52" s="21"/>
      <c r="M52" s="21"/>
      <c r="N52" s="21"/>
      <c r="O52" s="21"/>
      <c r="P52" s="21"/>
      <c r="Q52" s="21"/>
      <c r="R52" s="22"/>
      <c r="S52" s="22"/>
      <c r="T52" s="22"/>
      <c r="U52" s="23"/>
      <c r="V52" s="8"/>
      <c r="W52" s="8"/>
      <c r="X52" s="8"/>
      <c r="Y52" s="9"/>
      <c r="Z52" s="9"/>
      <c r="AA52" s="9"/>
      <c r="AB52" s="9"/>
      <c r="AC52" s="9"/>
      <c r="AD52" s="8"/>
      <c r="AE52" s="8"/>
      <c r="AF52" s="8"/>
      <c r="AG52" s="9"/>
      <c r="AH52" s="9"/>
      <c r="AI52" s="9"/>
      <c r="AJ52" s="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18"/>
      <c r="AW52" s="18"/>
      <c r="AX52" s="18"/>
      <c r="AY52" s="18"/>
      <c r="AZ52" s="18"/>
      <c r="BA52" s="36"/>
      <c r="BB52" s="36"/>
    </row>
    <row r="53" spans="5:54" ht="37.5" customHeight="1" x14ac:dyDescent="0.25">
      <c r="E53" s="48"/>
      <c r="F53" s="43"/>
      <c r="G53" s="43"/>
      <c r="H53" s="38"/>
      <c r="I53" s="10"/>
      <c r="J53" s="11"/>
      <c r="K53" s="21"/>
      <c r="L53" s="21"/>
      <c r="M53" s="21"/>
      <c r="N53" s="21"/>
      <c r="O53" s="21"/>
      <c r="P53" s="21"/>
      <c r="Q53" s="21"/>
      <c r="R53" s="22"/>
      <c r="S53" s="22"/>
      <c r="T53" s="22"/>
      <c r="U53" s="23"/>
      <c r="V53" s="8"/>
      <c r="W53" s="8"/>
      <c r="X53" s="8"/>
      <c r="Y53" s="9"/>
      <c r="Z53" s="9"/>
      <c r="AA53" s="9"/>
      <c r="AB53" s="9"/>
      <c r="AC53" s="9"/>
      <c r="AD53" s="8"/>
      <c r="AE53" s="8"/>
      <c r="AF53" s="8"/>
      <c r="AG53" s="9"/>
      <c r="AH53" s="9"/>
      <c r="AI53" s="9"/>
      <c r="AJ53" s="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18"/>
      <c r="AW53" s="18"/>
      <c r="AX53" s="18"/>
      <c r="AY53" s="18"/>
      <c r="AZ53" s="18"/>
      <c r="BA53" s="36"/>
      <c r="BB53" s="36"/>
    </row>
  </sheetData>
  <sortState ref="E5:BA49">
    <sortCondition ref="AK1:AK49"/>
  </sortState>
  <mergeCells count="1">
    <mergeCell ref="E2:BA2"/>
  </mergeCells>
  <pageMargins left="0.7" right="0.7" top="0.75" bottom="0.75" header="0.3" footer="0.3"/>
  <pageSetup paperSize="8" scale="40" fitToHeight="0" orientation="landscape" r:id="rId1"/>
  <rowBreaks count="2" manualBreakCount="2">
    <brk id="16" min="5" max="54" man="1"/>
    <brk id="41" min="5" max="5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Исследование цен от 28.02.2020</vt:lpstr>
      <vt:lpstr>Диаграмма1</vt:lpstr>
      <vt:lpstr>'Исследование цен от 28.02.2020'!Область_печати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alexey.svami@gmail.com</dc:creator>
  <cp:lastModifiedBy>alexey.svami@gmail.com</cp:lastModifiedBy>
  <cp:lastPrinted>2020-10-08T10:43:42Z</cp:lastPrinted>
  <dcterms:created xsi:type="dcterms:W3CDTF">2019-12-12T04:57:31Z</dcterms:created>
  <dcterms:modified xsi:type="dcterms:W3CDTF">2020-10-08T10:48:17Z</dcterms:modified>
</cp:coreProperties>
</file>